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COURT RESEARCH\Matrimonials\Matrimonial Calculator\"/>
    </mc:Choice>
  </mc:AlternateContent>
  <xr:revisionPtr revIDLastSave="0" documentId="13_ncr:1_{99A2EE27-D88F-4419-89A6-39CBBCAF936C}" xr6:coauthVersionLast="47" xr6:coauthVersionMax="47" xr10:uidLastSave="{00000000-0000-0000-0000-000000000000}"/>
  <bookViews>
    <workbookView xWindow="-120" yWindow="-120" windowWidth="29040" windowHeight="15840" xr2:uid="{00000000-000D-0000-FFFF-FFFF00000000}"/>
  </bookViews>
  <sheets>
    <sheet name="Calculator" sheetId="1" r:id="rId1"/>
  </sheets>
  <definedNames>
    <definedName name="_xlnm.Print_Area" localSheetId="0">Calculator!$A$1:$E$273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6" i="1" l="1"/>
  <c r="D108" i="1"/>
  <c r="D60" i="1"/>
  <c r="B60" i="1"/>
  <c r="D32" i="1"/>
  <c r="B32" i="1"/>
  <c r="D21" i="1"/>
  <c r="B21" i="1"/>
  <c r="B39" i="1" l="1"/>
  <c r="B63" i="1" s="1"/>
  <c r="D39" i="1"/>
  <c r="D63" i="1" s="1"/>
  <c r="D89" i="1" l="1"/>
  <c r="D144" i="1" s="1"/>
  <c r="B68" i="1"/>
  <c r="D87" i="1"/>
  <c r="B66" i="1"/>
  <c r="B88" i="1" l="1"/>
  <c r="B139" i="1" s="1"/>
  <c r="B145" i="1"/>
  <c r="B89" i="1"/>
  <c r="B138" i="1" s="1"/>
  <c r="B144" i="1"/>
  <c r="D145" i="1"/>
  <c r="D88" i="1"/>
  <c r="D91" i="1" s="1"/>
  <c r="D92" i="1"/>
  <c r="D96" i="1"/>
  <c r="B153" i="1" l="1"/>
  <c r="D125" i="1"/>
  <c r="D93" i="1"/>
  <c r="D104" i="1"/>
  <c r="D105" i="1" s="1"/>
  <c r="D106" i="1" s="1"/>
  <c r="D115" i="1"/>
  <c r="D95" i="1"/>
  <c r="D97" i="1" s="1"/>
  <c r="B154" i="1" l="1"/>
  <c r="D229" i="1" s="1"/>
  <c r="D109" i="1"/>
  <c r="D110" i="1" s="1"/>
  <c r="D112" i="1" s="1"/>
  <c r="D107" i="1" l="1"/>
  <c r="D116" i="1"/>
  <c r="D117" i="1" s="1"/>
  <c r="D119" i="1" s="1"/>
  <c r="D122" i="1" s="1"/>
  <c r="D121" i="1" l="1"/>
  <c r="D123" i="1" s="1"/>
  <c r="D124" i="1" s="1"/>
  <c r="D126" i="1" s="1"/>
  <c r="D127" i="1" s="1"/>
  <c r="D139" i="1" l="1"/>
  <c r="D147" i="1" s="1"/>
  <c r="D129" i="1"/>
  <c r="D138" i="1"/>
  <c r="D146" i="1" s="1"/>
  <c r="D130" i="1"/>
  <c r="D239" i="1"/>
  <c r="D240" i="1" s="1"/>
  <c r="D128" i="1"/>
  <c r="D149" i="1" l="1"/>
  <c r="D157" i="1" s="1"/>
  <c r="D153" i="1"/>
  <c r="D184" i="1" s="1"/>
  <c r="D192" i="1" s="1"/>
  <c r="D241" i="1"/>
  <c r="D242" i="1"/>
  <c r="D243" i="1"/>
  <c r="D151" i="1" l="1"/>
  <c r="D164" i="1" s="1"/>
  <c r="D162" i="1"/>
  <c r="D167" i="1"/>
  <c r="D219" i="1"/>
  <c r="D155" i="1"/>
  <c r="D213" i="1" s="1"/>
  <c r="D166" i="1" l="1"/>
  <c r="D163" i="1"/>
  <c r="B181" i="1" s="1"/>
  <c r="D210" i="1"/>
  <c r="D170" i="1"/>
  <c r="D185" i="1" s="1"/>
  <c r="D186" i="1" s="1"/>
  <c r="D177" i="1"/>
  <c r="D191" i="1" l="1"/>
  <c r="D187" i="1" s="1"/>
  <c r="D198" i="1"/>
  <c r="D201" i="1" s="1"/>
  <c r="D189" i="1"/>
  <c r="D188" i="1"/>
  <c r="D196" i="1" s="1"/>
  <c r="D211" i="1"/>
  <c r="D218" i="1"/>
  <c r="D194" i="1" l="1"/>
  <c r="D207" i="1"/>
  <c r="D214" i="1"/>
  <c r="D220" i="1"/>
  <c r="D221" i="1" s="1"/>
  <c r="D222" i="1" l="1"/>
  <c r="D223" i="1" s="1"/>
  <c r="D230" i="1" s="1"/>
  <c r="D233" i="1" s="1"/>
  <c r="D232" i="1" l="1"/>
  <c r="D231" i="1"/>
  <c r="D234" i="1"/>
  <c r="D245" i="1"/>
  <c r="D248" i="1" s="1"/>
  <c r="D249" i="1" l="1"/>
  <c r="D246" i="1"/>
  <c r="D247" i="1"/>
</calcChain>
</file>

<file path=xl/sharedStrings.xml><?xml version="1.0" encoding="utf-8"?>
<sst xmlns="http://schemas.openxmlformats.org/spreadsheetml/2006/main" count="232" uniqueCount="213">
  <si>
    <t>NYS Maintenance (Temporary and Post Divorce) and Child Support Calculator</t>
  </si>
  <si>
    <t>COUNTY OF</t>
  </si>
  <si>
    <t>Plaintiff Name</t>
  </si>
  <si>
    <t>Defendant Name</t>
  </si>
  <si>
    <t>Please mark an X in the box next to the appropriate answer.</t>
  </si>
  <si>
    <t>Submitted by</t>
  </si>
  <si>
    <t>Plaintiff</t>
  </si>
  <si>
    <t>Defendant</t>
  </si>
  <si>
    <t>PART A: ITEMIZATION OF INCOME AND DEDUCTIONS</t>
  </si>
  <si>
    <r>
      <rPr>
        <b/>
        <sz val="14"/>
        <color theme="1"/>
        <rFont val="Calibri"/>
        <family val="2"/>
        <scheme val="minor"/>
      </rPr>
      <t>I. Gross Income</t>
    </r>
    <r>
      <rPr>
        <b/>
        <sz val="12"/>
        <color theme="1"/>
        <rFont val="Calibri"/>
        <family val="2"/>
        <scheme val="minor"/>
      </rPr>
      <t xml:space="preserve"> (Annual Figures Only)</t>
    </r>
  </si>
  <si>
    <t>PLAINTIFF</t>
  </si>
  <si>
    <t>DEFENDANT</t>
  </si>
  <si>
    <r>
      <rPr>
        <b/>
        <sz val="11"/>
        <color rgb="FFFF0000"/>
        <rFont val="Calibri"/>
        <family val="2"/>
        <scheme val="minor"/>
      </rPr>
      <t>1. Gross (total) income - REQUIRED</t>
    </r>
    <r>
      <rPr>
        <sz val="11"/>
        <color theme="1"/>
        <rFont val="Calibri"/>
        <family val="2"/>
        <scheme val="minor"/>
      </rPr>
      <t xml:space="preserve">
</t>
    </r>
    <r>
      <rPr>
        <sz val="9"/>
        <color theme="1"/>
        <rFont val="Calibri"/>
        <family val="2"/>
        <scheme val="minor"/>
      </rPr>
      <t>(as should have been or should be reported in most recent federal income tax return)</t>
    </r>
  </si>
  <si>
    <r>
      <rPr>
        <b/>
        <sz val="11"/>
        <color theme="1"/>
        <rFont val="Calibri"/>
        <family val="2"/>
        <scheme val="minor"/>
      </rPr>
      <t xml:space="preserve">2. Investment income </t>
    </r>
    <r>
      <rPr>
        <sz val="10"/>
        <color theme="1"/>
        <rFont val="Calibri"/>
        <family val="2"/>
        <scheme val="minor"/>
      </rPr>
      <t xml:space="preserve">(not already included in item 1)
</t>
    </r>
    <r>
      <rPr>
        <sz val="9"/>
        <color theme="1"/>
        <rFont val="Calibri"/>
        <family val="2"/>
        <scheme val="minor"/>
      </rPr>
      <t>Reduced by amount expended in connection with the investments</t>
    </r>
  </si>
  <si>
    <r>
      <rPr>
        <b/>
        <sz val="11"/>
        <color theme="1"/>
        <rFont val="Calibri"/>
        <family val="2"/>
        <scheme val="minor"/>
      </rPr>
      <t>3.</t>
    </r>
    <r>
      <rPr>
        <sz val="11"/>
        <color theme="1"/>
        <rFont val="Calibri"/>
        <family val="2"/>
        <scheme val="minor"/>
      </rPr>
      <t xml:space="preserve"> </t>
    </r>
    <r>
      <rPr>
        <b/>
        <sz val="11"/>
        <color theme="1"/>
        <rFont val="Calibri"/>
        <family val="2"/>
        <scheme val="minor"/>
      </rPr>
      <t xml:space="preserve">Income or compensation from the following sources
</t>
    </r>
    <r>
      <rPr>
        <sz val="10"/>
        <color theme="1"/>
        <rFont val="Calibri"/>
        <family val="2"/>
        <scheme val="minor"/>
      </rPr>
      <t>(not already included in items 1 or 2)</t>
    </r>
  </si>
  <si>
    <t xml:space="preserve">    a. deferred compensation</t>
  </si>
  <si>
    <t xml:space="preserve">    b. worker's compensation</t>
  </si>
  <si>
    <t xml:space="preserve">    c. disability benefits</t>
  </si>
  <si>
    <t xml:space="preserve">    d. unemployment insurance benefits </t>
  </si>
  <si>
    <t xml:space="preserve">    e. social security benefits </t>
  </si>
  <si>
    <t xml:space="preserve">    f. veterans benefits</t>
  </si>
  <si>
    <t xml:space="preserve">    g. pensions and retirement benefits </t>
  </si>
  <si>
    <t xml:space="preserve">    h. fellowships and stipends </t>
  </si>
  <si>
    <t xml:space="preserve">    i. annuity payments</t>
  </si>
  <si>
    <t>4. Former income or resources voluntarily reduced</t>
  </si>
  <si>
    <r>
      <rPr>
        <b/>
        <sz val="11"/>
        <color theme="1"/>
        <rFont val="Calibri"/>
        <family val="2"/>
        <scheme val="minor"/>
      </rPr>
      <t>5. Self-employment deductions added back to income</t>
    </r>
    <r>
      <rPr>
        <sz val="11"/>
        <color theme="1"/>
        <rFont val="Calibri"/>
        <family val="2"/>
        <scheme val="minor"/>
      </rPr>
      <t xml:space="preserve">
</t>
    </r>
    <r>
      <rPr>
        <sz val="10"/>
        <color theme="1"/>
        <rFont val="Calibri"/>
        <family val="2"/>
        <scheme val="minor"/>
      </rPr>
      <t>(not already included in items 1 or 2)</t>
    </r>
  </si>
  <si>
    <t xml:space="preserve">    a. depreciation deduction in excess of straight line</t>
  </si>
  <si>
    <t xml:space="preserve">    b. entertainment and travel allowances if they reduce personal expenses</t>
  </si>
  <si>
    <t>6. Other Income not already listed above</t>
  </si>
  <si>
    <t>(including but not limited to:  Income from non-income producing assets; employment “perks” and reimbursed expenses to the extent that they reduce personal expenses;  fringe benefits as a result of employment; money, goods, and services provided by friends and relatives)</t>
  </si>
  <si>
    <r>
      <rPr>
        <b/>
        <sz val="14"/>
        <color theme="1"/>
        <rFont val="Calibri"/>
        <family val="2"/>
        <scheme val="minor"/>
      </rPr>
      <t>8. Total Gross Income</t>
    </r>
    <r>
      <rPr>
        <sz val="14"/>
        <color theme="1"/>
        <rFont val="Calibri"/>
        <family val="2"/>
        <scheme val="minor"/>
      </rPr>
      <t xml:space="preserve"> (Add lines 1-7)</t>
    </r>
  </si>
  <si>
    <t>PART A: ITEMIZATION OF INCOME AND DEDUCTIONS (Continued)</t>
  </si>
  <si>
    <r>
      <rPr>
        <b/>
        <sz val="14"/>
        <color theme="1"/>
        <rFont val="Calibri"/>
        <family val="2"/>
        <scheme val="minor"/>
      </rPr>
      <t>II. Deductions</t>
    </r>
    <r>
      <rPr>
        <b/>
        <sz val="12"/>
        <color theme="1"/>
        <rFont val="Calibri"/>
        <family val="2"/>
        <scheme val="minor"/>
      </rPr>
      <t xml:space="preserve"> (Annual Figures Only)</t>
    </r>
  </si>
  <si>
    <r>
      <rPr>
        <b/>
        <sz val="11"/>
        <color theme="1"/>
        <rFont val="Calibri"/>
        <family val="2"/>
        <scheme val="minor"/>
      </rPr>
      <t>9. Unreimbursed employee business expenses</t>
    </r>
    <r>
      <rPr>
        <sz val="11"/>
        <color theme="1"/>
        <rFont val="Calibri"/>
        <family val="2"/>
        <scheme val="minor"/>
      </rPr>
      <t xml:space="preserve">
</t>
    </r>
    <r>
      <rPr>
        <sz val="10"/>
        <color theme="1"/>
        <rFont val="Calibri"/>
        <family val="2"/>
        <scheme val="minor"/>
      </rPr>
      <t>(except to extent expenses reduce personal expenditures)</t>
    </r>
  </si>
  <si>
    <t>10. Alimony or maintenance actually paid to non-party spouse pursuant  to court order or written agreement</t>
  </si>
  <si>
    <t>11. Child support actually paid pursuant to court order or written agreement for non-party child</t>
  </si>
  <si>
    <r>
      <t xml:space="preserve">12. Public assistance
</t>
    </r>
    <r>
      <rPr>
        <sz val="10"/>
        <color theme="1"/>
        <rFont val="Calibri"/>
        <family val="2"/>
        <scheme val="minor"/>
      </rPr>
      <t>Only applicable if this amount was included in Gross Income above.</t>
    </r>
  </si>
  <si>
    <r>
      <t xml:space="preserve">13. Supplemental social security Income
</t>
    </r>
    <r>
      <rPr>
        <sz val="10"/>
        <color theme="1"/>
        <rFont val="Calibri"/>
        <family val="2"/>
        <scheme val="minor"/>
      </rPr>
      <t>Only applicable if this amount was included in Gross Income above.</t>
    </r>
  </si>
  <si>
    <t>14. N.Y.C. or Yonkers taxes</t>
  </si>
  <si>
    <t>15. Federal Insurance Contributions Act (FICA) Social Security taxes</t>
  </si>
  <si>
    <t>16. Federal Insurance Contributions Act (FICA) Medicare taxes</t>
  </si>
  <si>
    <r>
      <rPr>
        <b/>
        <sz val="14"/>
        <color theme="1"/>
        <rFont val="Calibri"/>
        <family val="2"/>
        <scheme val="minor"/>
      </rPr>
      <t>17. Total Annual Deductions</t>
    </r>
    <r>
      <rPr>
        <sz val="14"/>
        <color theme="1"/>
        <rFont val="Calibri"/>
        <family val="2"/>
        <scheme val="minor"/>
      </rPr>
      <t xml:space="preserve"> (Add lines 9-16)</t>
    </r>
  </si>
  <si>
    <t>III. Net Income</t>
  </si>
  <si>
    <r>
      <rPr>
        <b/>
        <sz val="12"/>
        <color theme="1"/>
        <rFont val="Calibri"/>
        <family val="2"/>
        <scheme val="minor"/>
      </rPr>
      <t xml:space="preserve"> </t>
    </r>
    <r>
      <rPr>
        <b/>
        <sz val="14"/>
        <color theme="1"/>
        <rFont val="Calibri"/>
        <family val="2"/>
        <scheme val="minor"/>
      </rPr>
      <t>18. NET ANNUAL INCOME</t>
    </r>
    <r>
      <rPr>
        <sz val="11"/>
        <color theme="1"/>
        <rFont val="Calibri"/>
        <family val="2"/>
        <scheme val="minor"/>
      </rPr>
      <t xml:space="preserve">
</t>
    </r>
    <r>
      <rPr>
        <sz val="10"/>
        <color theme="1"/>
        <rFont val="Calibri"/>
        <family val="2"/>
        <scheme val="minor"/>
      </rPr>
      <t>(Subtract line 17 from line 8)</t>
    </r>
  </si>
  <si>
    <t xml:space="preserve">Maintenance Payor (party with higher Net Income): </t>
  </si>
  <si>
    <t xml:space="preserve">Maintenance Payee (party with lower Net Income): </t>
  </si>
  <si>
    <t xml:space="preserve">I. Basic Calculation </t>
  </si>
  <si>
    <t>STEP A:</t>
  </si>
  <si>
    <t>Payor Income</t>
  </si>
  <si>
    <t xml:space="preserve"> 1. Maintenance Payor Income</t>
  </si>
  <si>
    <t xml:space="preserve"> 2. Maintenance Payee Income</t>
  </si>
  <si>
    <r>
      <t xml:space="preserve">STEP B(1): Calculation 1 </t>
    </r>
    <r>
      <rPr>
        <sz val="11"/>
        <color theme="1"/>
        <rFont val="Calibri"/>
        <family val="2"/>
        <scheme val="minor"/>
      </rPr>
      <t>(20% of Maintenance Payor's income minus 25% of Maintenance Payee's)</t>
    </r>
  </si>
  <si>
    <t>3B1. 20% of Maintenance Payor's Income</t>
  </si>
  <si>
    <t>4B1. 25% of Maintenance Payee's Income</t>
  </si>
  <si>
    <t>-</t>
  </si>
  <si>
    <t>5B1. Result 1</t>
  </si>
  <si>
    <r>
      <t xml:space="preserve">STEP B(2): Calculation 2 </t>
    </r>
    <r>
      <rPr>
        <sz val="11"/>
        <color theme="1"/>
        <rFont val="Calibri"/>
        <family val="2"/>
        <scheme val="minor"/>
      </rPr>
      <t>(30% ofMaintenance Payor's income minus 20% of Maintenance Payee's)</t>
    </r>
  </si>
  <si>
    <t>3B2. 30% of Maintenance Payor's Income</t>
  </si>
  <si>
    <t>4B2. 20% of Maintenance Payee's Income</t>
  </si>
  <si>
    <t>5B2. Result 2</t>
  </si>
  <si>
    <t>6. STEP C: Is Child Support going to be paid for children of the marriage?</t>
  </si>
  <si>
    <t>0 = No; 1 = Yes</t>
  </si>
  <si>
    <t>7. STEP D: Is the Maintenance Payor the Non-Custodial Parent?</t>
  </si>
  <si>
    <r>
      <t xml:space="preserve">STEP B: Result 1 will apply if the answer to </t>
    </r>
    <r>
      <rPr>
        <u/>
        <sz val="10"/>
        <rFont val="Calibri"/>
        <family val="2"/>
        <scheme val="minor"/>
      </rPr>
      <t>both</t>
    </r>
    <r>
      <rPr>
        <sz val="10"/>
        <rFont val="Calibri"/>
        <family val="2"/>
        <scheme val="minor"/>
      </rPr>
      <t xml:space="preserve"> questions is Yes (1); Result 2 will apply if the answer to </t>
    </r>
    <r>
      <rPr>
        <u/>
        <sz val="10"/>
        <rFont val="Calibri"/>
        <family val="2"/>
        <scheme val="minor"/>
      </rPr>
      <t>either</t>
    </r>
    <r>
      <rPr>
        <sz val="10"/>
        <rFont val="Calibri"/>
        <family val="2"/>
        <scheme val="minor"/>
      </rPr>
      <t xml:space="preserve"> question is No (0).</t>
    </r>
  </si>
  <si>
    <r>
      <t xml:space="preserve">STEP E: Calculation 3 </t>
    </r>
    <r>
      <rPr>
        <sz val="11"/>
        <color theme="1"/>
        <rFont val="Calibri"/>
        <family val="2"/>
        <scheme val="minor"/>
      </rPr>
      <t>(40% of combined income minus Payee's)</t>
    </r>
  </si>
  <si>
    <t>8. Combined Income</t>
  </si>
  <si>
    <t>9. 40% of Combined Income</t>
  </si>
  <si>
    <t>10. Subtract Maintenance Payee's Income - Result 3</t>
  </si>
  <si>
    <t>test for blanks</t>
  </si>
  <si>
    <t>Result for B</t>
  </si>
  <si>
    <t>Guideline Amount</t>
  </si>
  <si>
    <r>
      <t xml:space="preserve">11. Guideline Amount </t>
    </r>
    <r>
      <rPr>
        <sz val="12"/>
        <color theme="1"/>
        <rFont val="Calibri"/>
        <family val="2"/>
        <scheme val="minor"/>
      </rPr>
      <t xml:space="preserve">(Lesser of Step B or E)
</t>
    </r>
    <r>
      <rPr>
        <sz val="10"/>
        <color theme="1"/>
        <rFont val="Calibri"/>
        <family val="2"/>
        <scheme val="minor"/>
      </rPr>
      <t>If less than $0, then the guideline amount is $0.</t>
    </r>
  </si>
  <si>
    <t>II. Low Income adjustment</t>
  </si>
  <si>
    <t>STEP F: Does the low income adjustment apply?</t>
  </si>
  <si>
    <t>12. Maintenance Payor's Income</t>
  </si>
  <si>
    <t>13. Calculated Guideline Amount (Line 11)</t>
  </si>
  <si>
    <t>14. Difference between Maintenance Payor's Income and Guideline Amount</t>
  </si>
  <si>
    <t>Self-Support Reserve</t>
  </si>
  <si>
    <t>STEP G: Amount of award after the low income adjustment</t>
  </si>
  <si>
    <t>15. Maintenance Payor's Income</t>
  </si>
  <si>
    <r>
      <t xml:space="preserve">16. </t>
    </r>
    <r>
      <rPr>
        <u/>
        <sz val="11"/>
        <color theme="1"/>
        <rFont val="Calibri"/>
        <family val="2"/>
        <scheme val="minor"/>
      </rPr>
      <t>Self-Support Reserve</t>
    </r>
    <r>
      <rPr>
        <sz val="11"/>
        <color theme="1"/>
        <rFont val="Calibri"/>
        <family val="2"/>
        <scheme val="minor"/>
      </rPr>
      <t>, if applicable</t>
    </r>
  </si>
  <si>
    <r>
      <t xml:space="preserve">17. Difference between Maintenance Payor's income and </t>
    </r>
    <r>
      <rPr>
        <u/>
        <sz val="11"/>
        <color theme="1"/>
        <rFont val="Calibri"/>
        <family val="2"/>
        <scheme val="minor"/>
      </rPr>
      <t>Self-Support Reserve</t>
    </r>
  </si>
  <si>
    <t>18. Amount owed after low income adjustment</t>
  </si>
  <si>
    <t xml:space="preserve">III. Award </t>
  </si>
  <si>
    <t>19. Annual Award Amount*</t>
  </si>
  <si>
    <t xml:space="preserve">            19a. Monthly</t>
  </si>
  <si>
    <t xml:space="preserve">            19b. Semi-Monthly</t>
  </si>
  <si>
    <t xml:space="preserve">            19c. Bi-Weekly</t>
  </si>
  <si>
    <t xml:space="preserve">            19d. Weekly</t>
  </si>
  <si>
    <t>PART C-I: ANNUAL CHILD SUPPORT CALCULATION</t>
  </si>
  <si>
    <t>5. Combined Parental Income with max adjustment</t>
  </si>
  <si>
    <t>Compute Child Support Obligation</t>
  </si>
  <si>
    <t>NCP Income/Combined Parental Income</t>
  </si>
  <si>
    <t>CP Income/Combined Parental Income</t>
  </si>
  <si>
    <t>Combined Child Support without max adjustment</t>
  </si>
  <si>
    <t>Difference</t>
  </si>
  <si>
    <t>1 child = 17%; 2 children = 25%; 3 children = 29%; 4 children = 31%; 5+ children = 35% (minimum)</t>
  </si>
  <si>
    <t>Percent allocated to payee without max adjustment</t>
  </si>
  <si>
    <t>10. Percent allocated to NCP</t>
  </si>
  <si>
    <t>Is this necessary to be there twice?</t>
  </si>
  <si>
    <t>10 Child Support Adjustment Factors</t>
  </si>
  <si>
    <t>12. ENTER the amount of child support to be paid on any combined parental income exceeding $141,000 per year using the percentages.</t>
  </si>
  <si>
    <t>Calculated difference:</t>
  </si>
  <si>
    <t>PART C-II: LOW INCOME EXEMPTIONS</t>
  </si>
  <si>
    <t>1. Non-Custodial Parent (NCP) Income</t>
  </si>
  <si>
    <t>2. Basic Child Support Obligation</t>
  </si>
  <si>
    <t>3. NCP Income After Basic Child Support Obligation</t>
  </si>
  <si>
    <t>4. NCP Income Less Self-Support Reserve</t>
  </si>
  <si>
    <t>4. Is there a low income adjustment?</t>
  </si>
  <si>
    <t>Sefl-Support Reserve</t>
  </si>
  <si>
    <t>Difference between NCP and SSR</t>
  </si>
  <si>
    <t>NCP Income Less Self-Support Reserve</t>
  </si>
  <si>
    <t>5. Basic Child Support with Low Income Adjustment (if applicable)</t>
  </si>
  <si>
    <t>test line 5 has error (not filled out yet)</t>
  </si>
  <si>
    <r>
      <t xml:space="preserve">NCP qualifies for povery-level adjustment. </t>
    </r>
    <r>
      <rPr>
        <b/>
        <u/>
        <sz val="14"/>
        <color theme="0"/>
        <rFont val="Calibri"/>
        <family val="2"/>
        <scheme val="minor"/>
      </rPr>
      <t>Skip Add-On Expenses</t>
    </r>
    <r>
      <rPr>
        <b/>
        <sz val="14"/>
        <color theme="0"/>
        <rFont val="Calibri"/>
        <family val="2"/>
        <scheme val="minor"/>
      </rPr>
      <t xml:space="preserve"> section.</t>
    </r>
  </si>
  <si>
    <t>PART C-III: MANDATORY ADD-ON EXPENSES TO BE PAID TO CUSTODIAL PARENT BY THE NCP</t>
  </si>
  <si>
    <t>A. Child Care Expenses</t>
  </si>
  <si>
    <t>1. PLEASE ENTER annual cost of child care. If none, you must enter 0.</t>
  </si>
  <si>
    <t>Child care costs from custodial parent's working, or receiving elementary, secondary or higher education or vocational training leading to employment.</t>
  </si>
  <si>
    <r>
      <t>2. The NCP's Percentage Share of Child Care Expenses</t>
    </r>
    <r>
      <rPr>
        <sz val="11"/>
        <color theme="1"/>
        <rFont val="Calibri"/>
        <family val="2"/>
        <scheme val="minor"/>
      </rPr>
      <t>.</t>
    </r>
  </si>
  <si>
    <t>B. Health Expenses (health insurance premiums and future unreimbursed health-related expenses)</t>
  </si>
  <si>
    <t>5. PLEASE ENTER Annual cost of health insurance premiums for the children.
If none, you must enter 0.</t>
  </si>
  <si>
    <t xml:space="preserve">6. Does the NCP provide the health insurance? </t>
  </si>
  <si>
    <t>6a. If no, NCP's dollar share of Health Insurance (added to the basic support obligation)</t>
  </si>
  <si>
    <t>2. If yes, CP's Percentage Share of Health Insurance Premiums</t>
  </si>
  <si>
    <t>6b. If yes, CP's  Share of Health Insurance (to be deducted from the basic child support obligation)</t>
  </si>
  <si>
    <t>7. Health Care Adjustment</t>
  </si>
  <si>
    <t>8. Total Mandatory Add-On Expenses (TOTAL Lines 3 and 7)*</t>
  </si>
  <si>
    <t>This includes any deductions if Line 6 = 1 because  NCP pays for health insurance premiums. If the health insurance deduction is greater than the other add-ons, Line 12 may be negative.</t>
  </si>
  <si>
    <t>Mandatory Add-On Expenses</t>
  </si>
  <si>
    <t>Discretionary Expenses</t>
  </si>
  <si>
    <t>PART C-IV: NCP's ANNUAL BASIC CHILD SUPPORT OBLIGATION</t>
  </si>
  <si>
    <t xml:space="preserve">            Monthly</t>
  </si>
  <si>
    <t xml:space="preserve">            Semi-Monthly</t>
  </si>
  <si>
    <t xml:space="preserve">            Bi-Weekly</t>
  </si>
  <si>
    <t xml:space="preserve">            Weekly</t>
  </si>
  <si>
    <t>Summary Page</t>
  </si>
  <si>
    <t>MAINTENANCE AWARD</t>
  </si>
  <si>
    <t>Non-Custodial Parent's Annual Basic Payment</t>
  </si>
  <si>
    <t>I have carefully read this statement and attest that it is true and accuarate to the best of my knowledge.</t>
  </si>
  <si>
    <t>Signature of party who presented this worksheet</t>
  </si>
  <si>
    <t>Print or type name</t>
  </si>
  <si>
    <t>Signature of Attorney, if any</t>
  </si>
  <si>
    <t>Subscribed and Sworn to before me on ____________________</t>
  </si>
  <si>
    <t>___________________________________</t>
  </si>
  <si>
    <t>NOTARY PUBLIC</t>
  </si>
  <si>
    <t>Attorney's Address</t>
  </si>
  <si>
    <t>Attorney's Telephone Number</t>
  </si>
  <si>
    <t>15 Factors for Post-Divorce Maintenance</t>
  </si>
  <si>
    <r>
      <t xml:space="preserve">7. Income from </t>
    </r>
    <r>
      <rPr>
        <b/>
        <sz val="11"/>
        <rFont val="Calibri"/>
        <family val="2"/>
        <scheme val="minor"/>
      </rPr>
      <t xml:space="preserve">Income-producing property </t>
    </r>
    <r>
      <rPr>
        <b/>
        <sz val="10.5"/>
        <rFont val="Calibri"/>
        <family val="2"/>
        <scheme val="minor"/>
      </rPr>
      <t>distributed or to be distributed pursuant to a final judgment of divorce</t>
    </r>
  </si>
  <si>
    <t>20. Advisory Schedule for Duration of Award</t>
  </si>
  <si>
    <t>NYS Post-Divorce Maintenance and Child Support Excel Calculator</t>
  </si>
  <si>
    <t>http://www.nycourts.gov/divorce/MaintenanceChildSupportTools.shtml</t>
  </si>
  <si>
    <r>
      <t xml:space="preserve">The Court </t>
    </r>
    <r>
      <rPr>
        <b/>
        <sz val="9"/>
        <rFont val="Calibri"/>
        <family val="2"/>
        <scheme val="minor"/>
      </rPr>
      <t>must</t>
    </r>
    <r>
      <rPr>
        <sz val="9"/>
        <rFont val="Calibri"/>
        <family val="2"/>
        <scheme val="minor"/>
      </rPr>
      <t xml:space="preserve"> determine how long the maintenance award will be paid using the</t>
    </r>
    <r>
      <rPr>
        <u/>
        <sz val="9"/>
        <rFont val="Calibri"/>
        <family val="2"/>
        <scheme val="minor"/>
      </rPr>
      <t xml:space="preserve"> 15 Factors for Post-Divorce Maintenance</t>
    </r>
    <r>
      <rPr>
        <sz val="9"/>
        <rFont val="Calibri"/>
        <family val="2"/>
        <scheme val="minor"/>
      </rPr>
      <t xml:space="preserve">, and the court </t>
    </r>
    <r>
      <rPr>
        <b/>
        <sz val="9"/>
        <rFont val="Calibri"/>
        <family val="2"/>
        <scheme val="minor"/>
      </rPr>
      <t>may</t>
    </r>
    <r>
      <rPr>
        <sz val="9"/>
        <rFont val="Calibri"/>
        <family val="2"/>
        <scheme val="minor"/>
      </rPr>
      <t xml:space="preserve"> also consider the </t>
    </r>
    <r>
      <rPr>
        <u/>
        <sz val="9"/>
        <rFont val="Calibri"/>
        <family val="2"/>
        <scheme val="minor"/>
      </rPr>
      <t>Advisory Schedule for Duration of Award</t>
    </r>
    <r>
      <rPr>
        <sz val="9"/>
        <rFont val="Calibri"/>
        <family val="2"/>
        <scheme val="minor"/>
      </rPr>
      <t xml:space="preserve"> setting forth percentages of the length of the marriage for which maintenance may be payable.</t>
    </r>
  </si>
  <si>
    <t>Please enter appropriate codes in the box for Lines 6 &amp; 7. If there are no children, answer No to both questions.</t>
  </si>
  <si>
    <t>Note: If the income of both parties is the same, answer questions 6 &amp; 7 of Part B. The maintenance award will be zero. Proceed to Part C if there are children of the marriage.</t>
  </si>
  <si>
    <t>Child Support of Indigent Obligors Act</t>
  </si>
  <si>
    <t>Child Support Standards</t>
  </si>
  <si>
    <r>
      <t xml:space="preserve">Note: </t>
    </r>
    <r>
      <rPr>
        <b/>
        <u/>
        <sz val="10"/>
        <color theme="1"/>
        <rFont val="Calibri"/>
        <family val="2"/>
        <scheme val="minor"/>
      </rPr>
      <t>This total may be lower after the court decides whether to award Add-On Expenses</t>
    </r>
    <r>
      <rPr>
        <b/>
        <sz val="10"/>
        <color theme="1"/>
        <rFont val="Calibri"/>
        <family val="2"/>
        <scheme val="minor"/>
      </rPr>
      <t xml:space="preserve"> if the Self-Support Reserve adjustment applies (i.e. where NCP Income After Basic Child Support Obligation (Line 3 of Part C-II) is greater than the poverty level but less than the Self-Support Reserve.)</t>
    </r>
  </si>
  <si>
    <r>
      <rPr>
        <b/>
        <sz val="14"/>
        <color theme="1"/>
        <rFont val="Calibri"/>
        <family val="2"/>
        <scheme val="minor"/>
      </rPr>
      <t>1. NCP's Annual Basic Payment Adjusted for Low Income, if any</t>
    </r>
    <r>
      <rPr>
        <b/>
        <sz val="12"/>
        <color theme="1"/>
        <rFont val="Calibri"/>
        <family val="2"/>
        <scheme val="minor"/>
      </rPr>
      <t xml:space="preserve">
</t>
    </r>
    <r>
      <rPr>
        <sz val="11"/>
        <color theme="1"/>
        <rFont val="Calibri"/>
        <family val="2"/>
        <scheme val="minor"/>
      </rPr>
      <t>(plus Add-On Expenses and Health Insurance adjustments, if applicable)</t>
    </r>
  </si>
  <si>
    <r>
      <t xml:space="preserve">*In addition to </t>
    </r>
    <r>
      <rPr>
        <u/>
        <sz val="9"/>
        <color rgb="FF000000"/>
        <rFont val="Calibri"/>
        <family val="2"/>
        <scheme val="minor"/>
      </rPr>
      <t>Mandatory Add-On Expenses</t>
    </r>
    <r>
      <rPr>
        <sz val="9"/>
        <color rgb="FF000000"/>
        <rFont val="Calibri"/>
        <family val="2"/>
        <scheme val="minor"/>
      </rPr>
      <t xml:space="preserve">, the court may determine or apportion additional </t>
    </r>
    <r>
      <rPr>
        <u/>
        <sz val="9"/>
        <color rgb="FF000000"/>
        <rFont val="Calibri"/>
        <family val="2"/>
        <scheme val="minor"/>
      </rPr>
      <t>Discretionary Expenses</t>
    </r>
    <r>
      <rPr>
        <sz val="9"/>
        <color rgb="FF000000"/>
        <rFont val="Calibri"/>
        <family val="2"/>
        <scheme val="minor"/>
      </rPr>
      <t xml:space="preserve"> for education or child care. These amounts may be included in NCP's Annual Basic Child Support Obligation (see Part C-IV below.)</t>
    </r>
  </si>
  <si>
    <r>
      <t xml:space="preserve">If Self-Support Reserve adjustment (Part C-II, Line 4b) applies, then Add-On Expenses below may or may not apply in the court's discretion. See </t>
    </r>
    <r>
      <rPr>
        <u/>
        <sz val="10"/>
        <color theme="1"/>
        <rFont val="Calibri"/>
        <family val="2"/>
        <scheme val="minor"/>
      </rPr>
      <t>Child Support of Indigent Obligors Act</t>
    </r>
    <r>
      <rPr>
        <sz val="10"/>
        <color theme="1"/>
        <rFont val="Calibri"/>
        <family val="2"/>
        <scheme val="minor"/>
      </rPr>
      <t xml:space="preserve"> for more information.</t>
    </r>
  </si>
  <si>
    <t>Guideline Adjustment</t>
  </si>
  <si>
    <t>final Payee income with adjustment</t>
  </si>
  <si>
    <t>final Payor income with adjustment</t>
  </si>
  <si>
    <r>
      <t xml:space="preserve">This tool is not a substitute, but may assist in completing the Maintenance and Child Support Worksheets posted on the Court’s Divorce Resources website at the link below. Neither the Worksheets nor this Calculator is meant to predict what the court will order as to maintenance or child support in your case. It has been thoroughly tested to assure accuracy with appropriate entry of data. The court system is not responsible for any calculation errors. Questions about this Calculator should be sent to </t>
    </r>
    <r>
      <rPr>
        <u/>
        <sz val="9.5"/>
        <color theme="1"/>
        <rFont val="Calibri"/>
        <family val="2"/>
        <scheme val="minor"/>
      </rPr>
      <t>NYMatCalc@nycourts.gov</t>
    </r>
    <r>
      <rPr>
        <sz val="9.5"/>
        <color theme="1"/>
        <rFont val="Calibri"/>
        <family val="2"/>
        <scheme val="minor"/>
      </rPr>
      <t xml:space="preserve">.   </t>
    </r>
  </si>
  <si>
    <t>Important Notes</t>
  </si>
  <si>
    <r>
      <rPr>
        <sz val="14"/>
        <color theme="1"/>
        <rFont val="Calibri"/>
        <family val="2"/>
        <scheme val="minor"/>
      </rPr>
      <t>*</t>
    </r>
    <r>
      <rPr>
        <sz val="11"/>
        <color theme="1"/>
        <rFont val="Calibri"/>
        <family val="2"/>
        <scheme val="minor"/>
      </rPr>
      <t>To start over with a blank calculator, download a new Excel file at the link above.</t>
    </r>
  </si>
  <si>
    <r>
      <rPr>
        <sz val="14"/>
        <color theme="1"/>
        <rFont val="Calibri"/>
        <family val="2"/>
        <scheme val="minor"/>
      </rPr>
      <t>*</t>
    </r>
    <r>
      <rPr>
        <sz val="11"/>
        <color theme="1"/>
        <rFont val="Calibri"/>
        <family val="2"/>
        <scheme val="minor"/>
      </rPr>
      <t>You must enter codes and dollar amounts where required for calculator to work properly.</t>
    </r>
  </si>
  <si>
    <t>Do you want to calculate guideline maintenance award?</t>
  </si>
  <si>
    <t>*This is the amount the non-custodial parent must pay to the custodial parent for all of the children’s costs and expenses, except for the Add-On Expenses shown below; However,  if the Court finds such amount to be unjust and inappropriate, the Court can adjust said amount  based on consideration of the 10 Child Support Adjustment Factors in DRL 240 (1-b)(f).</t>
  </si>
  <si>
    <r>
      <t>3. NCP'S Dollar Share</t>
    </r>
    <r>
      <rPr>
        <b/>
        <sz val="12"/>
        <rFont val="Calibri"/>
        <family val="2"/>
        <scheme val="minor"/>
      </rPr>
      <t xml:space="preserve"> </t>
    </r>
    <r>
      <rPr>
        <b/>
        <sz val="12"/>
        <color theme="1"/>
        <rFont val="Calibri"/>
        <family val="2"/>
        <scheme val="minor"/>
      </rPr>
      <t>of Child Care Expenses</t>
    </r>
  </si>
  <si>
    <t>4. NCP's % share of health insurance premiums and future unreimbursed health-related expenses</t>
  </si>
  <si>
    <t>To calculate Child Support, answer Yes to question 6 above.</t>
  </si>
  <si>
    <t>Enter amount of prior agreement made with your spouse. If no maintenance adjustment, please enter 0.</t>
  </si>
  <si>
    <r>
      <t xml:space="preserve">1. Maintenance </t>
    </r>
    <r>
      <rPr>
        <u/>
        <sz val="11"/>
        <rFont val="Calibri"/>
        <family val="2"/>
        <scheme val="minor"/>
      </rPr>
      <t>Payee's</t>
    </r>
    <r>
      <rPr>
        <sz val="11"/>
        <rFont val="Calibri"/>
        <family val="2"/>
        <scheme val="minor"/>
      </rPr>
      <t xml:space="preserve"> Income with guideline maintenance adjustment</t>
    </r>
  </si>
  <si>
    <r>
      <t xml:space="preserve">2. Maintenance </t>
    </r>
    <r>
      <rPr>
        <u/>
        <sz val="11"/>
        <rFont val="Calibri"/>
        <family val="2"/>
        <scheme val="minor"/>
      </rPr>
      <t>Payor's</t>
    </r>
    <r>
      <rPr>
        <sz val="11"/>
        <rFont val="Calibri"/>
        <family val="2"/>
        <scheme val="minor"/>
      </rPr>
      <t xml:space="preserve"> Income with guideline maintenance adjustment</t>
    </r>
  </si>
  <si>
    <t>3. Combined Parental Income</t>
  </si>
  <si>
    <t>4. Income of Non-Custodial Parent (NCP)</t>
  </si>
  <si>
    <t>4a. NCP's Percentage Share of Combined Parental Income</t>
  </si>
  <si>
    <t>4b. Custodial Parent's (CP) Percentage Share of Combined Parental Income</t>
  </si>
  <si>
    <t>5. Please enter number of children.</t>
  </si>
  <si>
    <t xml:space="preserve">If you and your spouse already have an agreement about maintenance and/or child support, please submit the agreement(s) to the court. </t>
  </si>
  <si>
    <r>
      <t xml:space="preserve">Answer </t>
    </r>
    <r>
      <rPr>
        <b/>
        <u/>
        <sz val="14"/>
        <rFont val="Calibri"/>
        <family val="2"/>
        <scheme val="minor"/>
      </rPr>
      <t>No</t>
    </r>
    <r>
      <rPr>
        <b/>
        <sz val="14"/>
        <rFont val="Calibri"/>
        <family val="2"/>
        <scheme val="minor"/>
      </rPr>
      <t xml:space="preserve"> (0) if:</t>
    </r>
  </si>
  <si>
    <r>
      <t xml:space="preserve">Answer </t>
    </r>
    <r>
      <rPr>
        <b/>
        <u/>
        <sz val="14"/>
        <rFont val="Calibri"/>
        <family val="2"/>
        <scheme val="minor"/>
      </rPr>
      <t>Yes</t>
    </r>
    <r>
      <rPr>
        <b/>
        <sz val="14"/>
        <rFont val="Calibri"/>
        <family val="2"/>
        <scheme val="minor"/>
      </rPr>
      <t xml:space="preserve"> (1) if:</t>
    </r>
  </si>
  <si>
    <t>Note: The Self-Support Reserve and Poverty Level change each March 1st. See link below for latest figures.</t>
  </si>
  <si>
    <r>
      <rPr>
        <sz val="14"/>
        <color theme="1"/>
        <rFont val="Calibri"/>
        <family val="2"/>
        <scheme val="minor"/>
      </rPr>
      <t>*</t>
    </r>
    <r>
      <rPr>
        <sz val="11"/>
        <color theme="1"/>
        <rFont val="Calibri"/>
        <family val="2"/>
        <scheme val="minor"/>
      </rPr>
      <t xml:space="preserve">For use in computing: 1) </t>
    </r>
    <r>
      <rPr>
        <b/>
        <sz val="11"/>
        <color theme="1"/>
        <rFont val="Calibri"/>
        <family val="2"/>
        <scheme val="minor"/>
      </rPr>
      <t xml:space="preserve">maintenance and child support combined </t>
    </r>
    <r>
      <rPr>
        <sz val="11"/>
        <color theme="1"/>
        <rFont val="Calibri"/>
        <family val="2"/>
        <scheme val="minor"/>
      </rPr>
      <t xml:space="preserve">where the maintenance award is the guideline amount, 2) </t>
    </r>
    <r>
      <rPr>
        <b/>
        <sz val="11"/>
        <color theme="1"/>
        <rFont val="Calibri"/>
        <family val="2"/>
        <scheme val="minor"/>
      </rPr>
      <t>guideline</t>
    </r>
    <r>
      <rPr>
        <sz val="11"/>
        <color theme="1"/>
        <rFont val="Calibri"/>
        <family val="2"/>
        <scheme val="minor"/>
      </rPr>
      <t xml:space="preserve"> </t>
    </r>
    <r>
      <rPr>
        <b/>
        <sz val="11"/>
        <color theme="1"/>
        <rFont val="Calibri"/>
        <family val="2"/>
        <scheme val="minor"/>
      </rPr>
      <t>maintenance only</t>
    </r>
    <r>
      <rPr>
        <sz val="11"/>
        <color theme="1"/>
        <rFont val="Calibri"/>
        <family val="2"/>
        <scheme val="minor"/>
      </rPr>
      <t xml:space="preserve">, or 3) </t>
    </r>
    <r>
      <rPr>
        <b/>
        <sz val="11"/>
        <color theme="1"/>
        <rFont val="Calibri"/>
        <family val="2"/>
        <scheme val="minor"/>
      </rPr>
      <t>child support only</t>
    </r>
    <r>
      <rPr>
        <sz val="11"/>
        <color theme="1"/>
        <rFont val="Calibri"/>
        <family val="2"/>
        <scheme val="minor"/>
      </rPr>
      <t xml:space="preserve"> where there is a different maintenance award or a zero maintenance award. </t>
    </r>
  </si>
  <si>
    <t>For calculation in Part B to appear, answer 1 (Yes) to the question below.</t>
  </si>
  <si>
    <t>b) You want to calculate post-divorce guideline maintenance and use the guideline maintenance amount calculated in Part B to adjust the parties' incomes when calculating Child Support in Part C.</t>
  </si>
  <si>
    <r>
      <t xml:space="preserve">Note: The Child Support Standards Act (the Act) requires you to adjust the parties' incomes for maintenance paid or received before calculating Child Support. You can adjust using: 
</t>
    </r>
    <r>
      <rPr>
        <sz val="10"/>
        <color theme="1"/>
        <rFont val="Calibri"/>
        <family val="2"/>
        <scheme val="minor"/>
      </rPr>
      <t>1) guideline maintenance 
2) zero maintenance 
3) a different maintenance award agreet to with your spouse</t>
    </r>
  </si>
  <si>
    <t>Please enter a different or zero maintenance award.</t>
  </si>
  <si>
    <t>Maintenance Adjustment</t>
  </si>
  <si>
    <r>
      <rPr>
        <sz val="12"/>
        <color theme="1"/>
        <rFont val="Calibri"/>
        <family val="2"/>
        <scheme val="minor"/>
      </rPr>
      <t>*This is a newly revised Calculator with more options for Calculation of</t>
    </r>
    <r>
      <rPr>
        <sz val="11"/>
        <color theme="1"/>
        <rFont val="Calibri"/>
        <family val="2"/>
        <scheme val="minor"/>
      </rPr>
      <t xml:space="preserve"> Maintenance Guidelines and Child Support (see Laws of 2015, Ch. 269 and 387)</t>
    </r>
  </si>
  <si>
    <r>
      <t xml:space="preserve">1. Maintenance </t>
    </r>
    <r>
      <rPr>
        <u/>
        <sz val="10"/>
        <color theme="0"/>
        <rFont val="Calibri"/>
        <family val="2"/>
        <scheme val="minor"/>
      </rPr>
      <t>Payee's</t>
    </r>
    <r>
      <rPr>
        <sz val="10"/>
        <color theme="0"/>
        <rFont val="Calibri"/>
        <family val="2"/>
        <scheme val="minor"/>
      </rPr>
      <t xml:space="preserve"> Income with different or zero maintenance adjustment</t>
    </r>
  </si>
  <si>
    <r>
      <t xml:space="preserve">2. Maintenance </t>
    </r>
    <r>
      <rPr>
        <u/>
        <sz val="10"/>
        <color theme="0"/>
        <rFont val="Calibri"/>
        <family val="2"/>
        <scheme val="minor"/>
      </rPr>
      <t>Payor's</t>
    </r>
    <r>
      <rPr>
        <sz val="10"/>
        <color theme="0"/>
        <rFont val="Calibri"/>
        <family val="2"/>
        <scheme val="minor"/>
      </rPr>
      <t xml:space="preserve"> Income with different or zero maintenance adjustment</t>
    </r>
  </si>
  <si>
    <t>b) You have a different maintenance amount that you would like to use to adjust the parties' incomes when calculating Child Support in Part C.</t>
  </si>
  <si>
    <r>
      <rPr>
        <b/>
        <sz val="11"/>
        <color theme="1"/>
        <rFont val="Calibri"/>
        <family val="2"/>
        <scheme val="minor"/>
      </rPr>
      <t>If you answer No, you still have to answer questions 6 &amp; 7 below of Part B.</t>
    </r>
    <r>
      <rPr>
        <sz val="11"/>
        <color theme="1"/>
        <rFont val="Calibri"/>
        <family val="2"/>
        <scheme val="minor"/>
      </rPr>
      <t xml:space="preserve"> Continue scrolling down to the Child Support section in Part C to enter the different or zero maintenance amount.</t>
    </r>
  </si>
  <si>
    <r>
      <t xml:space="preserve">PART B: CALCULATION OF POST-DIVORCE GUIDELINE MAINTENANCE AWARD
</t>
    </r>
    <r>
      <rPr>
        <sz val="10"/>
        <rFont val="Calibri"/>
        <family val="2"/>
        <scheme val="minor"/>
      </rPr>
      <t xml:space="preserve">On Maintenance Payor income up to $228,000. For higher income, the court must utilize the </t>
    </r>
    <r>
      <rPr>
        <u/>
        <sz val="10"/>
        <rFont val="Calibri"/>
        <family val="2"/>
        <scheme val="minor"/>
      </rPr>
      <t>15 Factors for Post-Divorce Maintenance</t>
    </r>
    <r>
      <rPr>
        <sz val="10"/>
        <rFont val="Calibri"/>
        <family val="2"/>
        <scheme val="minor"/>
      </rPr>
      <t>.</t>
    </r>
  </si>
  <si>
    <r>
      <t xml:space="preserve">**Is Line 14 is less than the </t>
    </r>
    <r>
      <rPr>
        <b/>
        <u/>
        <sz val="10"/>
        <color theme="1"/>
        <rFont val="Calibri"/>
        <family val="2"/>
        <scheme val="minor"/>
      </rPr>
      <t>Self-Support Reserve</t>
    </r>
    <r>
      <rPr>
        <b/>
        <sz val="10"/>
        <color theme="1"/>
        <rFont val="Calibri"/>
        <family val="2"/>
        <scheme val="minor"/>
      </rPr>
      <t xml:space="preserve"> of $20,331?</t>
    </r>
  </si>
  <si>
    <r>
      <t xml:space="preserve">*If the court finds the award amount to be unjust and inappropriate, the court can order the Maintenance Payor to pay an adjusted amount. Additionally, if the Maintenance Payor's income exceeds $228,000, the court may award an additional amount. The determination of these adjusted and/or additional amounts are based on the court’s consideration of </t>
    </r>
    <r>
      <rPr>
        <u/>
        <sz val="9"/>
        <rFont val="Calibri"/>
        <family val="2"/>
        <scheme val="minor"/>
      </rPr>
      <t>15 Factors for Post- Divorce Maintenance</t>
    </r>
    <r>
      <rPr>
        <sz val="9"/>
        <rFont val="Calibri"/>
        <family val="2"/>
        <scheme val="minor"/>
      </rPr>
      <t>.</t>
    </r>
  </si>
  <si>
    <t>6. Combined Child Support on Income up to $183,000</t>
  </si>
  <si>
    <r>
      <t xml:space="preserve">7. NCP's Annual Basic Payment </t>
    </r>
    <r>
      <rPr>
        <b/>
        <sz val="12"/>
        <rFont val="Calibri"/>
        <family val="2"/>
        <scheme val="minor"/>
      </rPr>
      <t>(% Share of the Combined Child Support)*</t>
    </r>
    <r>
      <rPr>
        <b/>
        <sz val="14"/>
        <rFont val="Calibri"/>
        <family val="2"/>
        <scheme val="minor"/>
      </rPr>
      <t xml:space="preserve">
</t>
    </r>
    <r>
      <rPr>
        <sz val="11"/>
        <rFont val="Calibri"/>
        <family val="2"/>
        <scheme val="minor"/>
      </rPr>
      <t>(On Combined Income up to $183,000)</t>
    </r>
  </si>
  <si>
    <t>8: For Income above $183,000 Only. If less, skip to next section.</t>
  </si>
  <si>
    <t>8a. ENTER AMOUNT of Income above $183,000 to be considered for support calculations.</t>
  </si>
  <si>
    <t>8b. Combined Child Support on Income above $183,000</t>
  </si>
  <si>
    <t>8c. NCP's Annual Percentage Share of Combined Child Support on Income above $183,000</t>
  </si>
  <si>
    <r>
      <t xml:space="preserve">*Note: </t>
    </r>
    <r>
      <rPr>
        <b/>
        <u/>
        <sz val="10"/>
        <color rgb="FF000000"/>
        <rFont val="Calibri"/>
        <family val="2"/>
        <scheme val="minor"/>
      </rPr>
      <t>This is shown for Information Only</t>
    </r>
    <r>
      <rPr>
        <sz val="10"/>
        <color rgb="FF000000"/>
        <rFont val="Calibri"/>
        <family val="2"/>
        <scheme val="minor"/>
      </rPr>
      <t xml:space="preserve">.  The Court has discretion, after considering the </t>
    </r>
    <r>
      <rPr>
        <u/>
        <sz val="10"/>
        <color rgb="FF000000"/>
        <rFont val="Calibri"/>
        <family val="2"/>
        <scheme val="minor"/>
      </rPr>
      <t>10 Child Support Adjustment Factors</t>
    </r>
    <r>
      <rPr>
        <sz val="10"/>
        <color rgb="FF000000"/>
        <rFont val="Calibri"/>
        <family val="2"/>
        <scheme val="minor"/>
      </rPr>
      <t>, whether to award any child support on combined parental income above $183,000, and if so, whether to award it based on the CSSA formulas. Any additional amount actually awarded by the Court should be added to the NCP’s Annual Basic Payment but is not included in the totals in this Spreadsheet.</t>
    </r>
  </si>
  <si>
    <t>4a. Poverty Level adjustment: Line 3 is less than $15,060 (Poverty Level)</t>
  </si>
  <si>
    <r>
      <t xml:space="preserve">If Line 3 is less than the poverty level of $15,060, the Basic Child Support shall be $300; However, If the court finds the award amount to be unjust and inappopriate, the court can order the NCP to pay an adjusted amount based on consideration of the </t>
    </r>
    <r>
      <rPr>
        <u/>
        <sz val="9"/>
        <color theme="1"/>
        <rFont val="Calibri"/>
        <family val="2"/>
        <scheme val="minor"/>
      </rPr>
      <t>10 Child Support Adjustment Factors</t>
    </r>
    <r>
      <rPr>
        <sz val="9"/>
        <color theme="1"/>
        <rFont val="Calibri"/>
        <family val="2"/>
        <scheme val="minor"/>
      </rPr>
      <t>.</t>
    </r>
  </si>
  <si>
    <t>If Line 3 is less than the SSR but greater than the poverty level, child support shall be the greater of $600 or the difference between NCP Income in Line 1 of this section and the SSR of 20,331</t>
  </si>
  <si>
    <t>4b. Self-Support Reserve adjustment: Line 3 is less than the Self-Support Reserve (SSR) of $20,331 but greater than poverty level $15,060</t>
  </si>
  <si>
    <t>a) You want to calculate post-divorce guideline maintenance but not Child Support. OR</t>
  </si>
  <si>
    <t>a) You want to calculate Child Support with a zero maintenance adjustment to the parties' incomes. 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</si>
</sst>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67" x14ac:knownFonts="1">
    <font>
      <sz val="11"/>
      <color theme="1"/>
      <name val="Calibri"/>
      <family val="2"/>
      <scheme val="minor"/>
    </font>
    <font>
      <sz val="11"/>
      <color theme="1"/>
      <name val="Calibri"/>
      <family val="2"/>
      <scheme val="minor"/>
    </font>
    <font>
      <b/>
      <sz val="14"/>
      <color theme="1"/>
      <name val="Calibri"/>
      <family val="2"/>
      <scheme val="minor"/>
    </font>
    <font>
      <b/>
      <sz val="14"/>
      <color rgb="FFFF0000"/>
      <name val="Calibri"/>
      <family val="2"/>
      <scheme val="minor"/>
    </font>
    <font>
      <b/>
      <sz val="12"/>
      <name val="Calibri"/>
      <family val="2"/>
      <scheme val="minor"/>
    </font>
    <font>
      <b/>
      <sz val="11"/>
      <color theme="1"/>
      <name val="Calibri"/>
      <family val="2"/>
      <scheme val="minor"/>
    </font>
    <font>
      <sz val="10.5"/>
      <color theme="1"/>
      <name val="Calibri"/>
      <family val="2"/>
      <scheme val="minor"/>
    </font>
    <font>
      <sz val="10"/>
      <color theme="1"/>
      <name val="Calibri"/>
      <family val="2"/>
      <scheme val="minor"/>
    </font>
    <font>
      <b/>
      <sz val="12"/>
      <color theme="1"/>
      <name val="Calibri"/>
      <family val="2"/>
      <scheme val="minor"/>
    </font>
    <font>
      <b/>
      <sz val="11"/>
      <color rgb="FFFF0000"/>
      <name val="Calibri"/>
      <family val="2"/>
      <scheme val="minor"/>
    </font>
    <font>
      <sz val="9"/>
      <color theme="1"/>
      <name val="Calibri"/>
      <family val="2"/>
      <scheme val="minor"/>
    </font>
    <font>
      <b/>
      <sz val="11"/>
      <name val="Calibri"/>
      <family val="2"/>
      <scheme val="minor"/>
    </font>
    <font>
      <b/>
      <sz val="10.5"/>
      <name val="Calibri"/>
      <family val="2"/>
      <scheme val="minor"/>
    </font>
    <font>
      <sz val="14"/>
      <color theme="1"/>
      <name val="Calibri"/>
      <family val="2"/>
      <scheme val="minor"/>
    </font>
    <font>
      <sz val="10"/>
      <name val="Calibri"/>
      <family val="2"/>
      <scheme val="minor"/>
    </font>
    <font>
      <sz val="12"/>
      <color theme="1"/>
      <name val="Calibri"/>
      <family val="2"/>
      <scheme val="minor"/>
    </font>
    <font>
      <u/>
      <sz val="10"/>
      <name val="Calibri"/>
      <family val="2"/>
      <scheme val="minor"/>
    </font>
    <font>
      <u/>
      <sz val="11"/>
      <color theme="10"/>
      <name val="Calibri"/>
      <family val="2"/>
      <scheme val="minor"/>
    </font>
    <font>
      <b/>
      <sz val="10"/>
      <color theme="1"/>
      <name val="Calibri"/>
      <family val="2"/>
      <scheme val="minor"/>
    </font>
    <font>
      <b/>
      <u/>
      <sz val="10"/>
      <color theme="1"/>
      <name val="Calibri"/>
      <family val="2"/>
      <scheme val="minor"/>
    </font>
    <font>
      <u/>
      <sz val="11"/>
      <color theme="1"/>
      <name val="Calibri"/>
      <family val="2"/>
      <scheme val="minor"/>
    </font>
    <font>
      <sz val="9"/>
      <name val="Calibri"/>
      <family val="2"/>
      <scheme val="minor"/>
    </font>
    <font>
      <u/>
      <sz val="9"/>
      <name val="Calibri"/>
      <family val="2"/>
      <scheme val="minor"/>
    </font>
    <font>
      <sz val="9"/>
      <color rgb="FFFF0000"/>
      <name val="Calibri"/>
      <family val="2"/>
      <scheme val="minor"/>
    </font>
    <font>
      <b/>
      <u/>
      <sz val="11"/>
      <color rgb="FFFF0000"/>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sz val="10"/>
      <color rgb="FF000000"/>
      <name val="Calibri"/>
      <family val="2"/>
      <scheme val="minor"/>
    </font>
    <font>
      <b/>
      <sz val="11"/>
      <color rgb="FF000000"/>
      <name val="Calibri"/>
      <family val="2"/>
      <scheme val="minor"/>
    </font>
    <font>
      <sz val="9"/>
      <color rgb="FF000000"/>
      <name val="Calibri"/>
      <family val="2"/>
      <scheme val="minor"/>
    </font>
    <font>
      <b/>
      <sz val="14"/>
      <name val="Calibri"/>
      <family val="2"/>
      <scheme val="minor"/>
    </font>
    <font>
      <b/>
      <u/>
      <sz val="14"/>
      <color theme="1"/>
      <name val="Calibri"/>
      <family val="2"/>
      <scheme val="minor"/>
    </font>
    <font>
      <u/>
      <sz val="10"/>
      <color rgb="FF000000"/>
      <name val="Calibri"/>
      <family val="2"/>
      <scheme val="minor"/>
    </font>
    <font>
      <sz val="9.5"/>
      <color theme="1"/>
      <name val="Calibri"/>
      <family val="2"/>
      <scheme val="minor"/>
    </font>
    <font>
      <b/>
      <sz val="14"/>
      <color theme="0"/>
      <name val="Calibri"/>
      <family val="2"/>
      <scheme val="minor"/>
    </font>
    <font>
      <b/>
      <u/>
      <sz val="14"/>
      <color theme="0"/>
      <name val="Calibri"/>
      <family val="2"/>
      <scheme val="minor"/>
    </font>
    <font>
      <sz val="12"/>
      <name val="Calibri"/>
      <family val="2"/>
      <scheme val="minor"/>
    </font>
    <font>
      <sz val="10"/>
      <color rgb="FFFF0000"/>
      <name val="Calibri"/>
      <family val="2"/>
      <scheme val="minor"/>
    </font>
    <font>
      <b/>
      <u/>
      <sz val="10"/>
      <color rgb="FF000000"/>
      <name val="Calibri"/>
      <family val="2"/>
      <scheme val="minor"/>
    </font>
    <font>
      <b/>
      <u/>
      <sz val="10"/>
      <color theme="10"/>
      <name val="Calibri"/>
      <family val="2"/>
      <scheme val="minor"/>
    </font>
    <font>
      <b/>
      <sz val="9"/>
      <name val="Calibri"/>
      <family val="2"/>
      <scheme val="minor"/>
    </font>
    <font>
      <u/>
      <sz val="9"/>
      <color theme="10"/>
      <name val="Calibri"/>
      <family val="2"/>
      <scheme val="minor"/>
    </font>
    <font>
      <b/>
      <sz val="11"/>
      <color theme="0"/>
      <name val="Calibri"/>
      <family val="2"/>
      <scheme val="minor"/>
    </font>
    <font>
      <u/>
      <sz val="9"/>
      <color theme="1"/>
      <name val="Calibri"/>
      <family val="2"/>
      <scheme val="minor"/>
    </font>
    <font>
      <u/>
      <sz val="9"/>
      <color rgb="FF000000"/>
      <name val="Calibri"/>
      <family val="2"/>
      <scheme val="minor"/>
    </font>
    <font>
      <sz val="11"/>
      <color theme="0"/>
      <name val="Calibri"/>
      <family val="2"/>
      <scheme val="minor"/>
    </font>
    <font>
      <u/>
      <sz val="10"/>
      <color theme="1"/>
      <name val="Calibri"/>
      <family val="2"/>
      <scheme val="minor"/>
    </font>
    <font>
      <sz val="14"/>
      <color theme="0"/>
      <name val="Calibri"/>
      <family val="2"/>
      <scheme val="minor"/>
    </font>
    <font>
      <sz val="10"/>
      <color theme="0"/>
      <name val="Calibri"/>
      <family val="2"/>
      <scheme val="minor"/>
    </font>
    <font>
      <b/>
      <sz val="10"/>
      <color theme="0"/>
      <name val="Calibri"/>
      <family val="2"/>
      <scheme val="minor"/>
    </font>
    <font>
      <u/>
      <sz val="9.5"/>
      <color theme="1"/>
      <name val="Calibri"/>
      <family val="2"/>
      <scheme val="minor"/>
    </font>
    <font>
      <b/>
      <u/>
      <sz val="12"/>
      <color theme="1"/>
      <name val="Calibri"/>
      <family val="2"/>
      <scheme val="minor"/>
    </font>
    <font>
      <b/>
      <sz val="12"/>
      <color theme="0"/>
      <name val="Calibri"/>
      <family val="2"/>
      <scheme val="minor"/>
    </font>
    <font>
      <b/>
      <u/>
      <sz val="11"/>
      <name val="Calibri"/>
      <family val="2"/>
      <scheme val="minor"/>
    </font>
    <font>
      <u/>
      <sz val="12"/>
      <color theme="0"/>
      <name val="Calibri"/>
      <family val="2"/>
      <scheme val="minor"/>
    </font>
    <font>
      <u/>
      <sz val="11"/>
      <name val="Calibri"/>
      <family val="2"/>
      <scheme val="minor"/>
    </font>
    <font>
      <b/>
      <sz val="12"/>
      <color theme="9" tint="-0.249977111117893"/>
      <name val="Calibri"/>
      <family val="2"/>
      <scheme val="minor"/>
    </font>
    <font>
      <b/>
      <sz val="11"/>
      <color theme="5"/>
      <name val="Calibri"/>
      <family val="2"/>
      <scheme val="minor"/>
    </font>
    <font>
      <b/>
      <sz val="12"/>
      <color theme="5"/>
      <name val="Calibri"/>
      <family val="2"/>
      <scheme val="minor"/>
    </font>
    <font>
      <b/>
      <u/>
      <sz val="14"/>
      <name val="Calibri"/>
      <family val="2"/>
      <scheme val="minor"/>
    </font>
    <font>
      <u/>
      <sz val="10"/>
      <color theme="0"/>
      <name val="Calibri"/>
      <family val="2"/>
      <scheme val="minor"/>
    </font>
    <font>
      <sz val="26"/>
      <color rgb="FF7030A0"/>
      <name val="Calibri"/>
      <family val="2"/>
      <scheme val="minor"/>
    </font>
    <font>
      <b/>
      <sz val="11"/>
      <color rgb="FF7030A0"/>
      <name val="Calibri"/>
      <family val="2"/>
      <scheme val="minor"/>
    </font>
    <font>
      <b/>
      <sz val="12"/>
      <color rgb="FF7030A0"/>
      <name val="Calibri"/>
      <family val="2"/>
      <scheme val="minor"/>
    </font>
    <font>
      <b/>
      <sz val="18"/>
      <color rgb="FF7030A0"/>
      <name val="Calibri"/>
      <family val="2"/>
      <scheme val="minor"/>
    </font>
    <font>
      <b/>
      <sz val="20"/>
      <color rgb="FF7030A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bgColor indexed="64"/>
      </patternFill>
    </fill>
    <fill>
      <patternFill patternType="solid">
        <fgColor theme="9" tint="0.79998168889431442"/>
        <bgColor indexed="64"/>
      </patternFill>
    </fill>
    <fill>
      <patternFill patternType="solid">
        <fgColor theme="7"/>
        <bgColor indexed="64"/>
      </patternFill>
    </fill>
    <fill>
      <patternFill patternType="solid">
        <fgColor theme="8"/>
        <bgColor indexed="64"/>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double">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286">
    <xf numFmtId="0" fontId="0" fillId="0" borderId="0" xfId="0"/>
    <xf numFmtId="0" fontId="0" fillId="2" borderId="0" xfId="0" applyFont="1" applyFill="1"/>
    <xf numFmtId="0" fontId="0" fillId="2" borderId="0" xfId="0" applyFont="1" applyFill="1" applyAlignment="1">
      <alignment horizontal="center" vertical="top" wrapText="1"/>
    </xf>
    <xf numFmtId="0" fontId="0" fillId="2" borderId="0" xfId="0" applyFont="1" applyFill="1" applyAlignment="1">
      <alignment horizontal="right"/>
    </xf>
    <xf numFmtId="0" fontId="0" fillId="2" borderId="2" xfId="0" applyFont="1" applyFill="1" applyBorder="1"/>
    <xf numFmtId="0" fontId="0" fillId="2" borderId="0" xfId="0" applyFont="1" applyFill="1" applyBorder="1"/>
    <xf numFmtId="0" fontId="0" fillId="2" borderId="3" xfId="0" applyFont="1" applyFill="1" applyBorder="1" applyAlignment="1">
      <alignment horizontal="right"/>
    </xf>
    <xf numFmtId="0" fontId="0" fillId="2" borderId="3" xfId="0" applyFont="1" applyFill="1" applyBorder="1" applyProtection="1">
      <protection locked="0"/>
    </xf>
    <xf numFmtId="0" fontId="0" fillId="2" borderId="4" xfId="0" applyFont="1" applyFill="1" applyBorder="1" applyAlignment="1">
      <alignment horizontal="right"/>
    </xf>
    <xf numFmtId="0" fontId="6" fillId="2" borderId="0" xfId="0" applyFont="1" applyFill="1" applyAlignment="1">
      <alignment horizontal="right" wrapText="1"/>
    </xf>
    <xf numFmtId="0" fontId="0" fillId="2" borderId="2" xfId="0" applyFont="1" applyFill="1" applyBorder="1" applyAlignment="1">
      <alignment horizontal="right"/>
    </xf>
    <xf numFmtId="0" fontId="0" fillId="2" borderId="5" xfId="0" applyFont="1" applyFill="1" applyBorder="1"/>
    <xf numFmtId="0" fontId="8" fillId="2" borderId="9" xfId="0" applyFont="1" applyFill="1" applyBorder="1"/>
    <xf numFmtId="0" fontId="8" fillId="2" borderId="9" xfId="0" applyFont="1" applyFill="1" applyBorder="1" applyAlignment="1">
      <alignment horizontal="center"/>
    </xf>
    <xf numFmtId="0" fontId="0" fillId="2" borderId="9" xfId="0" applyFont="1" applyFill="1" applyBorder="1" applyAlignment="1">
      <alignment horizontal="center"/>
    </xf>
    <xf numFmtId="0" fontId="0" fillId="2" borderId="9" xfId="0" applyFont="1" applyFill="1" applyBorder="1"/>
    <xf numFmtId="0" fontId="0" fillId="2" borderId="0" xfId="0" applyFont="1" applyFill="1" applyBorder="1" applyAlignment="1">
      <alignment wrapText="1"/>
    </xf>
    <xf numFmtId="44" fontId="0" fillId="2" borderId="1" xfId="1" applyFont="1" applyFill="1" applyBorder="1" applyProtection="1">
      <protection locked="0"/>
    </xf>
    <xf numFmtId="164" fontId="0" fillId="2" borderId="1" xfId="1" applyNumberFormat="1" applyFont="1" applyFill="1" applyBorder="1" applyProtection="1">
      <protection hidden="1"/>
    </xf>
    <xf numFmtId="0" fontId="5" fillId="2" borderId="0" xfId="0" applyFont="1" applyFill="1" applyBorder="1"/>
    <xf numFmtId="0" fontId="7" fillId="2" borderId="0" xfId="0" applyFont="1" applyFill="1" applyBorder="1"/>
    <xf numFmtId="0" fontId="7" fillId="2" borderId="0" xfId="0" applyFont="1" applyFill="1" applyBorder="1" applyAlignment="1">
      <alignment wrapText="1"/>
    </xf>
    <xf numFmtId="0" fontId="5" fillId="2" borderId="0" xfId="0" applyFont="1" applyFill="1" applyBorder="1" applyAlignment="1">
      <alignment wrapText="1"/>
    </xf>
    <xf numFmtId="44" fontId="0" fillId="2" borderId="0" xfId="1" applyFont="1" applyFill="1" applyBorder="1"/>
    <xf numFmtId="0" fontId="0" fillId="2" borderId="0" xfId="0" applyFont="1" applyFill="1" applyAlignment="1">
      <alignment wrapText="1"/>
    </xf>
    <xf numFmtId="0" fontId="5" fillId="2" borderId="0" xfId="0" applyFont="1" applyFill="1" applyAlignment="1">
      <alignment wrapText="1"/>
    </xf>
    <xf numFmtId="0" fontId="5" fillId="2" borderId="0" xfId="0" applyFont="1" applyFill="1"/>
    <xf numFmtId="0" fontId="8" fillId="4" borderId="7" xfId="0" applyFont="1" applyFill="1" applyBorder="1"/>
    <xf numFmtId="0" fontId="2" fillId="2" borderId="9" xfId="0" applyFont="1" applyFill="1" applyBorder="1"/>
    <xf numFmtId="0" fontId="2" fillId="2" borderId="0" xfId="0" applyFont="1" applyFill="1" applyAlignment="1">
      <alignment horizontal="right"/>
    </xf>
    <xf numFmtId="0" fontId="13" fillId="2" borderId="3" xfId="0" applyFont="1" applyFill="1" applyBorder="1" applyAlignment="1" applyProtection="1">
      <alignment horizontal="left"/>
      <protection hidden="1"/>
    </xf>
    <xf numFmtId="0" fontId="8" fillId="2" borderId="0" xfId="0" applyFont="1" applyFill="1"/>
    <xf numFmtId="0" fontId="0" fillId="2" borderId="0" xfId="0" applyFill="1"/>
    <xf numFmtId="44" fontId="1" fillId="2" borderId="0" xfId="1" applyFont="1" applyFill="1" applyBorder="1" applyProtection="1">
      <protection hidden="1"/>
    </xf>
    <xf numFmtId="0" fontId="0" fillId="2" borderId="1" xfId="0" applyFont="1" applyFill="1" applyBorder="1"/>
    <xf numFmtId="44" fontId="1" fillId="2" borderId="1" xfId="1" applyFont="1" applyFill="1" applyBorder="1" applyProtection="1">
      <protection hidden="1"/>
    </xf>
    <xf numFmtId="0" fontId="0" fillId="2" borderId="1" xfId="0" applyFill="1" applyBorder="1"/>
    <xf numFmtId="44" fontId="0" fillId="2" borderId="0" xfId="0" applyNumberFormat="1" applyFont="1" applyFill="1" applyBorder="1" applyProtection="1">
      <protection hidden="1"/>
    </xf>
    <xf numFmtId="0" fontId="0" fillId="2" borderId="0" xfId="0" quotePrefix="1" applyFont="1" applyFill="1" applyBorder="1" applyAlignment="1">
      <alignment horizontal="right"/>
    </xf>
    <xf numFmtId="44" fontId="0" fillId="2" borderId="1" xfId="0" applyNumberFormat="1" applyFont="1" applyFill="1" applyBorder="1" applyProtection="1">
      <protection hidden="1"/>
    </xf>
    <xf numFmtId="0" fontId="0" fillId="2" borderId="0" xfId="0" applyFill="1" applyBorder="1"/>
    <xf numFmtId="44" fontId="5" fillId="2" borderId="0" xfId="0" applyNumberFormat="1" applyFont="1" applyFill="1" applyBorder="1" applyProtection="1">
      <protection hidden="1"/>
    </xf>
    <xf numFmtId="0" fontId="5" fillId="2" borderId="1" xfId="0" applyFont="1" applyFill="1" applyBorder="1"/>
    <xf numFmtId="44" fontId="5" fillId="2" borderId="1" xfId="0" applyNumberFormat="1" applyFont="1" applyFill="1" applyBorder="1" applyProtection="1">
      <protection hidden="1"/>
    </xf>
    <xf numFmtId="0" fontId="11" fillId="2" borderId="0" xfId="0" applyFont="1" applyFill="1" applyAlignment="1">
      <alignment vertical="center"/>
    </xf>
    <xf numFmtId="0" fontId="7" fillId="2" borderId="0" xfId="0" applyFont="1" applyFill="1" applyAlignment="1">
      <alignment horizontal="right" wrapText="1"/>
    </xf>
    <xf numFmtId="1" fontId="15" fillId="2" borderId="11" xfId="1" applyNumberFormat="1" applyFont="1" applyFill="1" applyBorder="1" applyAlignment="1" applyProtection="1">
      <alignment horizontal="center" vertical="center"/>
      <protection locked="0"/>
    </xf>
    <xf numFmtId="0" fontId="11" fillId="2" borderId="0" xfId="0" applyFont="1" applyFill="1" applyAlignment="1">
      <alignment vertical="center" wrapText="1"/>
    </xf>
    <xf numFmtId="0" fontId="14" fillId="2" borderId="1" xfId="0" applyFont="1" applyFill="1" applyBorder="1" applyAlignment="1">
      <alignment vertical="center"/>
    </xf>
    <xf numFmtId="44" fontId="0" fillId="2" borderId="0" xfId="0" applyNumberFormat="1" applyFont="1" applyFill="1" applyBorder="1"/>
    <xf numFmtId="1" fontId="0" fillId="2" borderId="0" xfId="1" applyNumberFormat="1" applyFont="1" applyFill="1" applyBorder="1"/>
    <xf numFmtId="0" fontId="8" fillId="4" borderId="7" xfId="0" applyFont="1" applyFill="1" applyBorder="1" applyAlignment="1">
      <alignment wrapText="1"/>
    </xf>
    <xf numFmtId="164" fontId="8" fillId="4" borderId="7" xfId="0" applyNumberFormat="1" applyFont="1" applyFill="1" applyBorder="1" applyAlignment="1" applyProtection="1">
      <alignment vertical="center"/>
      <protection hidden="1"/>
    </xf>
    <xf numFmtId="0" fontId="15" fillId="4" borderId="7" xfId="0" applyFont="1" applyFill="1" applyBorder="1"/>
    <xf numFmtId="0" fontId="0" fillId="0" borderId="0" xfId="0" applyFont="1"/>
    <xf numFmtId="44" fontId="0" fillId="2" borderId="0" xfId="0" applyNumberFormat="1" applyFont="1" applyFill="1" applyProtection="1">
      <protection hidden="1"/>
    </xf>
    <xf numFmtId="44" fontId="5" fillId="2" borderId="0" xfId="0" applyNumberFormat="1" applyFont="1" applyFill="1" applyProtection="1">
      <protection hidden="1"/>
    </xf>
    <xf numFmtId="0" fontId="17" fillId="2" borderId="0" xfId="3" applyFill="1"/>
    <xf numFmtId="44" fontId="5" fillId="2" borderId="0" xfId="0" applyNumberFormat="1" applyFont="1" applyFill="1"/>
    <xf numFmtId="0" fontId="2" fillId="2" borderId="0" xfId="0" applyFont="1" applyFill="1" applyBorder="1" applyAlignment="1" applyProtection="1">
      <alignment horizontal="center"/>
      <protection hidden="1"/>
    </xf>
    <xf numFmtId="164" fontId="8" fillId="4" borderId="7" xfId="0" applyNumberFormat="1" applyFont="1" applyFill="1" applyBorder="1" applyProtection="1">
      <protection hidden="1"/>
    </xf>
    <xf numFmtId="0" fontId="2" fillId="4" borderId="7" xfId="0" applyFont="1" applyFill="1" applyBorder="1"/>
    <xf numFmtId="164" fontId="2" fillId="4" borderId="7" xfId="0" applyNumberFormat="1" applyFont="1" applyFill="1" applyBorder="1" applyProtection="1">
      <protection hidden="1"/>
    </xf>
    <xf numFmtId="0" fontId="13" fillId="4" borderId="7" xfId="0" applyFont="1" applyFill="1" applyBorder="1"/>
    <xf numFmtId="0" fontId="7" fillId="2" borderId="0" xfId="0" applyFont="1" applyFill="1"/>
    <xf numFmtId="44" fontId="7" fillId="2" borderId="0" xfId="0" applyNumberFormat="1" applyFont="1" applyFill="1" applyProtection="1">
      <protection hidden="1"/>
    </xf>
    <xf numFmtId="0" fontId="7" fillId="0" borderId="0" xfId="0" applyFont="1"/>
    <xf numFmtId="0" fontId="7" fillId="2" borderId="1" xfId="0" applyFont="1" applyFill="1" applyBorder="1"/>
    <xf numFmtId="44" fontId="7" fillId="2" borderId="1" xfId="0" applyNumberFormat="1" applyFont="1" applyFill="1" applyBorder="1" applyProtection="1">
      <protection hidden="1"/>
    </xf>
    <xf numFmtId="44" fontId="0" fillId="2" borderId="0" xfId="0" applyNumberFormat="1" applyFont="1" applyFill="1"/>
    <xf numFmtId="0" fontId="0" fillId="2" borderId="0" xfId="0" applyFont="1" applyFill="1" applyBorder="1" applyAlignment="1"/>
    <xf numFmtId="0" fontId="8" fillId="2" borderId="0" xfId="0" applyFont="1" applyFill="1" applyBorder="1" applyAlignment="1"/>
    <xf numFmtId="44" fontId="5" fillId="2" borderId="0" xfId="0" applyNumberFormat="1" applyFont="1" applyFill="1" applyBorder="1" applyAlignment="1" applyProtection="1">
      <protection hidden="1"/>
    </xf>
    <xf numFmtId="0" fontId="7" fillId="2" borderId="0" xfId="0" applyFont="1" applyFill="1" applyAlignment="1">
      <alignment vertical="top"/>
    </xf>
    <xf numFmtId="1" fontId="25" fillId="2" borderId="0" xfId="1" applyNumberFormat="1" applyFont="1" applyFill="1" applyBorder="1"/>
    <xf numFmtId="0" fontId="0" fillId="0" borderId="0" xfId="0" applyFont="1" applyFill="1" applyBorder="1"/>
    <xf numFmtId="44" fontId="0" fillId="0" borderId="0" xfId="0" applyNumberFormat="1" applyFont="1"/>
    <xf numFmtId="0" fontId="0" fillId="0" borderId="0" xfId="0" applyFont="1" applyAlignment="1">
      <alignment wrapText="1"/>
    </xf>
    <xf numFmtId="2" fontId="0" fillId="0" borderId="0" xfId="0" applyNumberFormat="1" applyFont="1"/>
    <xf numFmtId="0" fontId="2" fillId="2" borderId="1" xfId="0" applyFont="1" applyFill="1" applyBorder="1"/>
    <xf numFmtId="0" fontId="8" fillId="2" borderId="1" xfId="0" applyFont="1" applyFill="1" applyBorder="1" applyAlignment="1">
      <alignment horizontal="center"/>
    </xf>
    <xf numFmtId="0" fontId="0" fillId="2" borderId="1" xfId="0" applyFont="1" applyFill="1" applyBorder="1" applyAlignment="1">
      <alignment horizontal="center"/>
    </xf>
    <xf numFmtId="0" fontId="26" fillId="2" borderId="0" xfId="0" applyFont="1" applyFill="1" applyBorder="1"/>
    <xf numFmtId="0" fontId="15" fillId="2" borderId="0" xfId="0" applyFont="1" applyFill="1"/>
    <xf numFmtId="10" fontId="0" fillId="2" borderId="0" xfId="2" applyNumberFormat="1" applyFont="1" applyFill="1" applyBorder="1" applyProtection="1">
      <protection hidden="1"/>
    </xf>
    <xf numFmtId="0" fontId="25" fillId="2" borderId="0" xfId="0" applyFont="1" applyFill="1"/>
    <xf numFmtId="0" fontId="14" fillId="2" borderId="0" xfId="0" applyFont="1" applyFill="1" applyBorder="1" applyAlignment="1">
      <alignment horizontal="left" indent="3"/>
    </xf>
    <xf numFmtId="10" fontId="0" fillId="2" borderId="0" xfId="2" applyNumberFormat="1" applyFont="1" applyFill="1" applyBorder="1"/>
    <xf numFmtId="0" fontId="23" fillId="2" borderId="0" xfId="0" applyFont="1" applyFill="1"/>
    <xf numFmtId="0" fontId="15" fillId="2" borderId="0" xfId="0" applyFont="1" applyFill="1" applyBorder="1"/>
    <xf numFmtId="0" fontId="25" fillId="2" borderId="0" xfId="0" applyFont="1" applyFill="1" applyBorder="1"/>
    <xf numFmtId="0" fontId="27" fillId="2" borderId="0" xfId="0" applyFont="1" applyFill="1"/>
    <xf numFmtId="1" fontId="15" fillId="2" borderId="11" xfId="1" applyNumberFormat="1" applyFont="1" applyFill="1" applyBorder="1" applyAlignment="1" applyProtection="1">
      <alignment horizontal="center"/>
      <protection locked="0"/>
    </xf>
    <xf numFmtId="0" fontId="28" fillId="2" borderId="0" xfId="0" applyFont="1" applyFill="1"/>
    <xf numFmtId="0" fontId="29" fillId="2" borderId="0" xfId="0" applyFont="1" applyFill="1"/>
    <xf numFmtId="0" fontId="30" fillId="2" borderId="0" xfId="0" applyFont="1" applyFill="1" applyBorder="1"/>
    <xf numFmtId="10" fontId="0" fillId="2" borderId="0" xfId="0" applyNumberFormat="1" applyFont="1" applyFill="1"/>
    <xf numFmtId="10" fontId="25" fillId="2" borderId="0" xfId="0" applyNumberFormat="1" applyFont="1" applyFill="1" applyBorder="1"/>
    <xf numFmtId="1" fontId="0" fillId="2" borderId="1" xfId="1" applyNumberFormat="1" applyFont="1" applyFill="1" applyBorder="1"/>
    <xf numFmtId="0" fontId="32" fillId="2" borderId="0" xfId="0" applyFont="1" applyFill="1"/>
    <xf numFmtId="0" fontId="26" fillId="2" borderId="0" xfId="0" applyFont="1" applyFill="1" applyAlignment="1">
      <alignment horizontal="left"/>
    </xf>
    <xf numFmtId="0" fontId="25" fillId="2" borderId="0" xfId="0" applyFont="1" applyFill="1" applyAlignment="1">
      <alignment horizontal="left" wrapText="1"/>
    </xf>
    <xf numFmtId="164" fontId="15" fillId="2" borderId="11" xfId="1" applyNumberFormat="1" applyFont="1" applyFill="1" applyBorder="1" applyAlignment="1" applyProtection="1">
      <alignment horizontal="center"/>
      <protection locked="0"/>
    </xf>
    <xf numFmtId="0" fontId="26" fillId="2" borderId="0" xfId="0" applyFont="1" applyFill="1" applyAlignment="1">
      <alignment horizontal="left" wrapText="1"/>
    </xf>
    <xf numFmtId="44" fontId="26" fillId="2" borderId="0" xfId="0" applyNumberFormat="1" applyFont="1" applyFill="1" applyBorder="1" applyProtection="1">
      <protection hidden="1"/>
    </xf>
    <xf numFmtId="44" fontId="26" fillId="2" borderId="0" xfId="0" applyNumberFormat="1" applyFont="1" applyFill="1" applyBorder="1"/>
    <xf numFmtId="0" fontId="28" fillId="0" borderId="0" xfId="0" applyFont="1" applyAlignment="1">
      <alignment horizontal="right"/>
    </xf>
    <xf numFmtId="0" fontId="0" fillId="0" borderId="11" xfId="0" applyFont="1" applyBorder="1" applyAlignment="1">
      <alignment horizontal="center"/>
    </xf>
    <xf numFmtId="0" fontId="28" fillId="0" borderId="0" xfId="0" applyFont="1"/>
    <xf numFmtId="0" fontId="0" fillId="2" borderId="0" xfId="0" quotePrefix="1" applyFont="1" applyFill="1" applyAlignment="1">
      <alignment horizontal="right"/>
    </xf>
    <xf numFmtId="44" fontId="1" fillId="2" borderId="1" xfId="1" applyNumberFormat="1" applyFont="1" applyFill="1" applyBorder="1" applyProtection="1">
      <protection hidden="1"/>
    </xf>
    <xf numFmtId="0" fontId="5" fillId="2" borderId="0" xfId="0" applyFont="1" applyFill="1" applyBorder="1" applyAlignment="1"/>
    <xf numFmtId="0" fontId="15" fillId="2" borderId="0" xfId="0" applyFont="1" applyFill="1" applyBorder="1" applyAlignment="1"/>
    <xf numFmtId="44" fontId="0" fillId="2" borderId="0" xfId="0" applyNumberFormat="1" applyFont="1" applyFill="1" applyBorder="1" applyAlignment="1"/>
    <xf numFmtId="0" fontId="8" fillId="2" borderId="0" xfId="0" applyFont="1" applyFill="1" applyBorder="1" applyAlignment="1" applyProtection="1">
      <alignment horizontal="center"/>
      <protection hidden="1"/>
    </xf>
    <xf numFmtId="0" fontId="5" fillId="2" borderId="0" xfId="0" applyFont="1" applyFill="1" applyBorder="1" applyAlignment="1" applyProtection="1">
      <alignment horizontal="center" wrapText="1"/>
      <protection hidden="1"/>
    </xf>
    <xf numFmtId="0" fontId="7" fillId="2" borderId="0" xfId="0" applyFont="1" applyFill="1" applyBorder="1" applyAlignment="1">
      <alignment horizontal="left" vertical="center" wrapText="1"/>
    </xf>
    <xf numFmtId="0" fontId="34" fillId="2" borderId="0" xfId="0" applyFont="1" applyFill="1" applyBorder="1" applyAlignment="1">
      <alignment horizontal="left" vertical="top" wrapText="1"/>
    </xf>
    <xf numFmtId="0" fontId="0" fillId="2" borderId="0" xfId="0" applyFont="1" applyFill="1" applyBorder="1" applyAlignment="1">
      <alignment horizontal="center" vertical="center" wrapText="1"/>
    </xf>
    <xf numFmtId="0" fontId="34" fillId="2" borderId="0" xfId="0" applyFont="1" applyFill="1" applyBorder="1" applyAlignment="1">
      <alignment vertical="top" wrapText="1"/>
    </xf>
    <xf numFmtId="164" fontId="5" fillId="2" borderId="0" xfId="0" applyNumberFormat="1" applyFont="1" applyFill="1" applyBorder="1" applyAlignment="1" applyProtection="1">
      <alignment horizontal="center" vertical="top" wrapText="1"/>
      <protection hidden="1"/>
    </xf>
    <xf numFmtId="0" fontId="7" fillId="2" borderId="0" xfId="0" applyFont="1" applyFill="1" applyBorder="1" applyAlignment="1">
      <alignment horizontal="left" wrapText="1"/>
    </xf>
    <xf numFmtId="44" fontId="34" fillId="2" borderId="0" xfId="0" applyNumberFormat="1" applyFont="1" applyFill="1" applyBorder="1" applyAlignment="1">
      <alignment horizontal="center" vertical="top" wrapText="1"/>
    </xf>
    <xf numFmtId="0" fontId="2" fillId="2" borderId="0" xfId="0" applyFont="1" applyFill="1" applyBorder="1" applyAlignment="1">
      <alignment horizontal="center"/>
    </xf>
    <xf numFmtId="0" fontId="6" fillId="2" borderId="0" xfId="0" applyFont="1" applyFill="1"/>
    <xf numFmtId="0" fontId="8" fillId="2" borderId="0" xfId="0" applyFont="1" applyFill="1" applyBorder="1"/>
    <xf numFmtId="164" fontId="0" fillId="2" borderId="11" xfId="0" applyNumberFormat="1" applyFont="1" applyFill="1" applyBorder="1" applyProtection="1">
      <protection locked="0"/>
    </xf>
    <xf numFmtId="10" fontId="0" fillId="2" borderId="0" xfId="0" applyNumberFormat="1" applyFont="1" applyFill="1" applyProtection="1">
      <protection hidden="1"/>
    </xf>
    <xf numFmtId="0" fontId="8" fillId="2" borderId="1" xfId="0" applyFont="1" applyFill="1" applyBorder="1"/>
    <xf numFmtId="164" fontId="8" fillId="2" borderId="1" xfId="0" applyNumberFormat="1" applyFont="1" applyFill="1" applyBorder="1" applyProtection="1">
      <protection hidden="1"/>
    </xf>
    <xf numFmtId="0" fontId="15" fillId="2" borderId="1" xfId="0" applyFont="1" applyFill="1" applyBorder="1"/>
    <xf numFmtId="0" fontId="28" fillId="2" borderId="0" xfId="0" applyFont="1" applyFill="1" applyAlignment="1">
      <alignment horizontal="left"/>
    </xf>
    <xf numFmtId="0" fontId="27" fillId="2" borderId="0" xfId="0" applyFont="1" applyFill="1" applyAlignment="1">
      <alignment horizontal="left"/>
    </xf>
    <xf numFmtId="0" fontId="28" fillId="2" borderId="0" xfId="0" applyFont="1" applyFill="1" applyBorder="1" applyAlignment="1">
      <alignment horizontal="left"/>
    </xf>
    <xf numFmtId="0" fontId="4" fillId="2" borderId="1" xfId="0" applyFont="1" applyFill="1" applyBorder="1"/>
    <xf numFmtId="164" fontId="4" fillId="2" borderId="1" xfId="0" applyNumberFormat="1" applyFont="1" applyFill="1" applyBorder="1" applyProtection="1">
      <protection hidden="1"/>
    </xf>
    <xf numFmtId="0" fontId="37" fillId="2" borderId="1" xfId="0" applyFont="1" applyFill="1" applyBorder="1"/>
    <xf numFmtId="0" fontId="2" fillId="2" borderId="0" xfId="0" applyFont="1" applyFill="1" applyBorder="1"/>
    <xf numFmtId="0" fontId="8" fillId="2" borderId="0" xfId="0" applyFont="1" applyFill="1" applyBorder="1" applyAlignment="1">
      <alignment horizontal="center"/>
    </xf>
    <xf numFmtId="0" fontId="0" fillId="2" borderId="0" xfId="0" applyFont="1" applyFill="1" applyBorder="1" applyAlignment="1">
      <alignment horizontal="center"/>
    </xf>
    <xf numFmtId="44" fontId="7" fillId="2" borderId="0" xfId="0" applyNumberFormat="1" applyFont="1" applyFill="1" applyBorder="1"/>
    <xf numFmtId="0" fontId="8" fillId="2" borderId="7" xfId="0" applyFont="1" applyFill="1" applyBorder="1" applyAlignment="1">
      <alignment wrapText="1"/>
    </xf>
    <xf numFmtId="0" fontId="8" fillId="2" borderId="7" xfId="0" applyFont="1" applyFill="1" applyBorder="1"/>
    <xf numFmtId="164" fontId="8" fillId="2" borderId="7" xfId="0" applyNumberFormat="1" applyFont="1" applyFill="1" applyBorder="1" applyAlignment="1">
      <alignment horizontal="center" vertical="center"/>
    </xf>
    <xf numFmtId="0" fontId="15" fillId="2" borderId="7" xfId="0" applyFont="1" applyFill="1" applyBorder="1"/>
    <xf numFmtId="44" fontId="7" fillId="2" borderId="0" xfId="0" applyNumberFormat="1" applyFont="1" applyFill="1"/>
    <xf numFmtId="44" fontId="7" fillId="2" borderId="1" xfId="0" applyNumberFormat="1" applyFont="1" applyFill="1" applyBorder="1"/>
    <xf numFmtId="164" fontId="8" fillId="2" borderId="7" xfId="0" applyNumberFormat="1" applyFont="1" applyFill="1" applyBorder="1" applyAlignment="1">
      <alignment vertical="center"/>
    </xf>
    <xf numFmtId="0" fontId="7" fillId="2" borderId="0" xfId="0" applyFont="1" applyFill="1" applyAlignment="1">
      <alignment horizontal="left"/>
    </xf>
    <xf numFmtId="0" fontId="0" fillId="2" borderId="0" xfId="0" applyFont="1" applyFill="1" applyAlignment="1">
      <alignment horizontal="center"/>
    </xf>
    <xf numFmtId="0" fontId="7" fillId="2" borderId="0" xfId="0" applyFont="1" applyFill="1" applyAlignment="1">
      <alignment horizontal="center"/>
    </xf>
    <xf numFmtId="0" fontId="5" fillId="2" borderId="1" xfId="0" applyFont="1" applyFill="1" applyBorder="1" applyAlignment="1">
      <alignment vertical="top"/>
    </xf>
    <xf numFmtId="0" fontId="43" fillId="5" borderId="0" xfId="0" applyFont="1" applyFill="1" applyAlignment="1">
      <alignment vertical="center" wrapText="1"/>
    </xf>
    <xf numFmtId="0" fontId="0" fillId="2" borderId="0" xfId="0" applyFont="1" applyFill="1" applyBorder="1" applyAlignment="1">
      <alignment horizontal="left" wrapText="1"/>
    </xf>
    <xf numFmtId="0" fontId="0" fillId="2" borderId="1" xfId="0" applyFont="1" applyFill="1" applyBorder="1" applyAlignment="1">
      <alignment horizontal="left" wrapText="1"/>
    </xf>
    <xf numFmtId="0" fontId="18" fillId="2" borderId="0" xfId="0" applyFont="1" applyFill="1" applyAlignment="1">
      <alignment horizontal="left" wrapText="1"/>
    </xf>
    <xf numFmtId="0" fontId="18" fillId="2" borderId="0" xfId="0" applyFont="1" applyFill="1"/>
    <xf numFmtId="0" fontId="18" fillId="0" borderId="0" xfId="0" applyFont="1"/>
    <xf numFmtId="0" fontId="10" fillId="2" borderId="0" xfId="0" applyFont="1" applyFill="1"/>
    <xf numFmtId="44" fontId="10" fillId="2" borderId="0" xfId="0" applyNumberFormat="1" applyFont="1" applyFill="1" applyProtection="1">
      <protection hidden="1"/>
    </xf>
    <xf numFmtId="0" fontId="10" fillId="0" borderId="0" xfId="0" applyFont="1"/>
    <xf numFmtId="0" fontId="10" fillId="2" borderId="1" xfId="0" applyFont="1" applyFill="1" applyBorder="1"/>
    <xf numFmtId="44" fontId="10" fillId="2" borderId="1" xfId="0" applyNumberFormat="1" applyFont="1" applyFill="1" applyBorder="1" applyProtection="1">
      <protection hidden="1"/>
    </xf>
    <xf numFmtId="0" fontId="35" fillId="6" borderId="6" xfId="0" applyFont="1" applyFill="1" applyBorder="1"/>
    <xf numFmtId="0" fontId="46" fillId="6" borderId="7" xfId="0" applyFont="1" applyFill="1" applyBorder="1"/>
    <xf numFmtId="0" fontId="46" fillId="6" borderId="8" xfId="0" applyFont="1" applyFill="1" applyBorder="1"/>
    <xf numFmtId="0" fontId="13" fillId="7" borderId="6" xfId="0" applyFont="1" applyFill="1" applyBorder="1" applyAlignment="1">
      <alignment vertical="center"/>
    </xf>
    <xf numFmtId="164" fontId="5" fillId="7" borderId="7" xfId="1" applyNumberFormat="1" applyFont="1" applyFill="1" applyBorder="1" applyAlignment="1" applyProtection="1">
      <alignment vertical="center"/>
      <protection hidden="1"/>
    </xf>
    <xf numFmtId="0" fontId="5" fillId="7" borderId="7" xfId="0" applyFont="1" applyFill="1" applyBorder="1" applyAlignment="1">
      <alignment vertical="center"/>
    </xf>
    <xf numFmtId="0" fontId="5" fillId="7" borderId="8" xfId="0" applyFont="1" applyFill="1" applyBorder="1" applyAlignment="1">
      <alignment vertical="center"/>
    </xf>
    <xf numFmtId="0" fontId="13" fillId="7" borderId="6" xfId="0" applyFont="1" applyFill="1" applyBorder="1"/>
    <xf numFmtId="164" fontId="8" fillId="7" borderId="7" xfId="1" applyNumberFormat="1" applyFont="1" applyFill="1" applyBorder="1" applyProtection="1">
      <protection hidden="1"/>
    </xf>
    <xf numFmtId="0" fontId="8" fillId="7" borderId="7" xfId="0" applyFont="1" applyFill="1" applyBorder="1"/>
    <xf numFmtId="0" fontId="0" fillId="7" borderId="8" xfId="0" applyFont="1" applyFill="1" applyBorder="1"/>
    <xf numFmtId="0" fontId="0" fillId="7" borderId="6" xfId="0" applyFont="1" applyFill="1" applyBorder="1" applyAlignment="1">
      <alignment wrapText="1"/>
    </xf>
    <xf numFmtId="0" fontId="35" fillId="9" borderId="6" xfId="0" applyFont="1" applyFill="1" applyBorder="1"/>
    <xf numFmtId="0" fontId="46" fillId="9" borderId="7" xfId="0" applyFont="1" applyFill="1" applyBorder="1"/>
    <xf numFmtId="164" fontId="2" fillId="3" borderId="7" xfId="0" applyNumberFormat="1" applyFont="1" applyFill="1" applyBorder="1" applyAlignment="1" applyProtection="1">
      <alignment horizontal="center" vertical="center" wrapText="1"/>
      <protection hidden="1"/>
    </xf>
    <xf numFmtId="0" fontId="15" fillId="3" borderId="7" xfId="0" applyFont="1" applyFill="1" applyBorder="1"/>
    <xf numFmtId="0" fontId="8" fillId="3" borderId="7" xfId="0" applyFont="1" applyFill="1" applyBorder="1" applyAlignment="1">
      <alignment vertical="center"/>
    </xf>
    <xf numFmtId="164" fontId="8" fillId="3" borderId="7" xfId="0" applyNumberFormat="1" applyFont="1" applyFill="1" applyBorder="1" applyAlignment="1" applyProtection="1">
      <alignment horizontal="center" vertical="center"/>
      <protection hidden="1"/>
    </xf>
    <xf numFmtId="0" fontId="15" fillId="3" borderId="7" xfId="0" applyFont="1" applyFill="1" applyBorder="1" applyAlignment="1">
      <alignment vertical="center"/>
    </xf>
    <xf numFmtId="0" fontId="2" fillId="3" borderId="7" xfId="0" applyFont="1" applyFill="1" applyBorder="1"/>
    <xf numFmtId="44" fontId="2" fillId="3" borderId="7" xfId="0" applyNumberFormat="1" applyFont="1" applyFill="1" applyBorder="1" applyProtection="1">
      <protection hidden="1"/>
    </xf>
    <xf numFmtId="0" fontId="13" fillId="3" borderId="7" xfId="0" applyFont="1" applyFill="1" applyBorder="1"/>
    <xf numFmtId="0" fontId="8" fillId="3" borderId="7" xfId="0" applyFont="1" applyFill="1" applyBorder="1"/>
    <xf numFmtId="44" fontId="8" fillId="3" borderId="7" xfId="0" applyNumberFormat="1" applyFont="1" applyFill="1" applyBorder="1" applyAlignment="1" applyProtection="1">
      <alignment vertical="center"/>
      <protection hidden="1"/>
    </xf>
    <xf numFmtId="44" fontId="2" fillId="3" borderId="7" xfId="0" applyNumberFormat="1" applyFont="1" applyFill="1" applyBorder="1" applyAlignment="1" applyProtection="1">
      <alignment vertical="center"/>
      <protection hidden="1"/>
    </xf>
    <xf numFmtId="0" fontId="3" fillId="3" borderId="7" xfId="0" applyFont="1" applyFill="1" applyBorder="1"/>
    <xf numFmtId="164" fontId="0" fillId="2" borderId="0" xfId="0" applyNumberFormat="1" applyFont="1" applyFill="1" applyProtection="1">
      <protection hidden="1"/>
    </xf>
    <xf numFmtId="164" fontId="0" fillId="2" borderId="0" xfId="0" applyNumberFormat="1" applyFont="1" applyFill="1" applyBorder="1" applyProtection="1">
      <protection hidden="1"/>
    </xf>
    <xf numFmtId="0" fontId="7" fillId="2" borderId="0" xfId="0" applyFont="1" applyFill="1" applyBorder="1" applyAlignment="1"/>
    <xf numFmtId="44" fontId="7" fillId="2" borderId="0" xfId="0" applyNumberFormat="1" applyFont="1" applyFill="1" applyBorder="1" applyAlignment="1" applyProtection="1">
      <alignment vertical="center"/>
      <protection hidden="1"/>
    </xf>
    <xf numFmtId="0" fontId="14" fillId="2" borderId="0" xfId="0" applyFont="1" applyFill="1" applyBorder="1" applyAlignment="1">
      <alignment horizontal="left" wrapText="1"/>
    </xf>
    <xf numFmtId="44" fontId="7" fillId="2" borderId="0" xfId="0" applyNumberFormat="1" applyFont="1" applyFill="1" applyBorder="1" applyAlignment="1" applyProtection="1">
      <protection hidden="1"/>
    </xf>
    <xf numFmtId="44" fontId="14" fillId="2" borderId="0" xfId="0" applyNumberFormat="1" applyFont="1" applyFill="1" applyBorder="1" applyAlignment="1" applyProtection="1">
      <protection hidden="1"/>
    </xf>
    <xf numFmtId="0" fontId="14" fillId="2" borderId="0" xfId="0" applyFont="1" applyFill="1" applyBorder="1" applyAlignment="1"/>
    <xf numFmtId="0" fontId="49" fillId="2" borderId="0" xfId="0" applyFont="1" applyFill="1" applyBorder="1" applyAlignment="1">
      <alignment horizontal="right"/>
    </xf>
    <xf numFmtId="0" fontId="46" fillId="2" borderId="0" xfId="0" applyFont="1" applyFill="1" applyBorder="1" applyAlignment="1">
      <alignment horizontal="left" wrapText="1"/>
    </xf>
    <xf numFmtId="0" fontId="50" fillId="2" borderId="0" xfId="0" applyFont="1" applyFill="1" applyBorder="1" applyAlignment="1">
      <alignment horizontal="right"/>
    </xf>
    <xf numFmtId="0" fontId="24" fillId="2" borderId="0" xfId="0" applyFont="1" applyFill="1"/>
    <xf numFmtId="44" fontId="46" fillId="2" borderId="0" xfId="0" applyNumberFormat="1" applyFont="1" applyFill="1" applyBorder="1" applyAlignment="1" applyProtection="1">
      <protection hidden="1"/>
    </xf>
    <xf numFmtId="0" fontId="55" fillId="2" borderId="0" xfId="0" applyFont="1" applyFill="1" applyBorder="1" applyAlignment="1">
      <alignment horizontal="left" wrapText="1"/>
    </xf>
    <xf numFmtId="0" fontId="53" fillId="5" borderId="0" xfId="0" applyFont="1" applyFill="1" applyBorder="1" applyAlignment="1">
      <alignment horizontal="left" wrapText="1"/>
    </xf>
    <xf numFmtId="0" fontId="54" fillId="2" borderId="0" xfId="0" applyFont="1" applyFill="1" applyBorder="1" applyAlignment="1">
      <alignment horizontal="left" wrapText="1"/>
    </xf>
    <xf numFmtId="0" fontId="57" fillId="2" borderId="0" xfId="0" applyFont="1" applyFill="1" applyAlignment="1">
      <alignment horizontal="right"/>
    </xf>
    <xf numFmtId="0" fontId="58" fillId="2" borderId="0" xfId="0" applyFont="1" applyFill="1" applyAlignment="1">
      <alignment horizontal="right"/>
    </xf>
    <xf numFmtId="0" fontId="7" fillId="2" borderId="0" xfId="0" applyFont="1" applyFill="1" applyAlignment="1">
      <alignment horizontal="right" vertical="center" wrapText="1"/>
    </xf>
    <xf numFmtId="0" fontId="46" fillId="2" borderId="0" xfId="0" applyFont="1" applyFill="1"/>
    <xf numFmtId="0" fontId="0" fillId="2" borderId="0" xfId="0" applyFont="1" applyFill="1" applyAlignment="1"/>
    <xf numFmtId="0" fontId="0" fillId="2" borderId="0" xfId="0" applyFont="1" applyFill="1" applyAlignment="1">
      <alignment horizontal="left"/>
    </xf>
    <xf numFmtId="0" fontId="31" fillId="2" borderId="0" xfId="0" applyFont="1" applyFill="1" applyAlignment="1">
      <alignment horizontal="center"/>
    </xf>
    <xf numFmtId="1" fontId="15" fillId="2" borderId="0" xfId="1" applyNumberFormat="1" applyFont="1" applyFill="1" applyBorder="1" applyAlignment="1" applyProtection="1">
      <alignment horizontal="center" vertical="center"/>
      <protection locked="0"/>
    </xf>
    <xf numFmtId="0" fontId="31" fillId="2" borderId="0" xfId="0" applyFont="1" applyFill="1" applyAlignment="1">
      <alignment horizontal="center" vertical="center"/>
    </xf>
    <xf numFmtId="0" fontId="26" fillId="2" borderId="0" xfId="0" applyFont="1" applyFill="1" applyBorder="1" applyAlignment="1"/>
    <xf numFmtId="0" fontId="26" fillId="2" borderId="0" xfId="0" applyFont="1" applyFill="1" applyBorder="1" applyAlignment="1">
      <alignment wrapText="1"/>
    </xf>
    <xf numFmtId="0" fontId="49" fillId="2" borderId="0" xfId="0" applyFont="1" applyFill="1" applyBorder="1" applyAlignment="1">
      <alignment wrapText="1"/>
    </xf>
    <xf numFmtId="0" fontId="53" fillId="2" borderId="0" xfId="0" applyFont="1" applyFill="1" applyAlignment="1" applyProtection="1">
      <alignment horizontal="right"/>
      <protection hidden="1"/>
    </xf>
    <xf numFmtId="0" fontId="58" fillId="2" borderId="0" xfId="0" applyFont="1" applyFill="1" applyAlignment="1" applyProtection="1">
      <alignment horizontal="right"/>
      <protection hidden="1"/>
    </xf>
    <xf numFmtId="0" fontId="46" fillId="2" borderId="0" xfId="0" applyFont="1" applyFill="1" applyBorder="1" applyAlignment="1" applyProtection="1">
      <alignment horizontal="right" wrapText="1"/>
      <protection hidden="1"/>
    </xf>
    <xf numFmtId="0" fontId="58" fillId="2" borderId="1" xfId="0" applyFont="1" applyFill="1" applyBorder="1" applyAlignment="1" applyProtection="1">
      <alignment horizontal="right"/>
      <protection hidden="1"/>
    </xf>
    <xf numFmtId="0" fontId="58" fillId="2" borderId="9" xfId="0" applyFont="1" applyFill="1" applyBorder="1" applyAlignment="1" applyProtection="1">
      <alignment horizontal="right"/>
      <protection hidden="1"/>
    </xf>
    <xf numFmtId="0" fontId="59" fillId="2" borderId="0" xfId="0" applyFont="1" applyFill="1" applyBorder="1" applyAlignment="1" applyProtection="1">
      <alignment horizontal="center"/>
      <protection hidden="1"/>
    </xf>
    <xf numFmtId="0" fontId="62" fillId="2" borderId="10" xfId="0" applyFont="1" applyFill="1" applyBorder="1" applyAlignment="1">
      <alignment wrapText="1"/>
    </xf>
    <xf numFmtId="0" fontId="64" fillId="2" borderId="0" xfId="0" applyFont="1" applyFill="1" applyAlignment="1">
      <alignment vertical="center" wrapText="1"/>
    </xf>
    <xf numFmtId="0" fontId="66" fillId="2" borderId="0" xfId="0" applyFont="1" applyFill="1" applyAlignment="1">
      <alignment vertical="center"/>
    </xf>
    <xf numFmtId="0" fontId="0" fillId="2" borderId="0" xfId="0" applyFont="1" applyFill="1" applyAlignment="1">
      <alignment vertical="center" wrapText="1"/>
    </xf>
    <xf numFmtId="0" fontId="65" fillId="2" borderId="0" xfId="0" applyFont="1" applyFill="1" applyAlignment="1">
      <alignment vertical="center" wrapText="1"/>
    </xf>
    <xf numFmtId="0" fontId="65" fillId="2" borderId="0" xfId="0" applyFont="1" applyFill="1" applyBorder="1" applyAlignment="1">
      <alignment wrapText="1"/>
    </xf>
    <xf numFmtId="0" fontId="63" fillId="2" borderId="0" xfId="0" applyFont="1" applyFill="1" applyAlignment="1">
      <alignment vertical="center"/>
    </xf>
    <xf numFmtId="0" fontId="40" fillId="2" borderId="0" xfId="3" applyFont="1" applyFill="1" applyAlignment="1">
      <alignment horizontal="center" wrapText="1"/>
    </xf>
    <xf numFmtId="0" fontId="66" fillId="2" borderId="10" xfId="0" applyFont="1" applyFill="1" applyBorder="1" applyAlignment="1">
      <alignment wrapText="1"/>
    </xf>
    <xf numFmtId="0" fontId="66" fillId="2" borderId="0" xfId="0" applyFont="1" applyFill="1" applyBorder="1" applyAlignment="1">
      <alignment wrapText="1"/>
    </xf>
    <xf numFmtId="0" fontId="0" fillId="2" borderId="0" xfId="0" applyFont="1" applyFill="1" applyAlignment="1">
      <alignment horizontal="left" wrapText="1"/>
    </xf>
    <xf numFmtId="0" fontId="7" fillId="2" borderId="0" xfId="0" applyFont="1" applyFill="1" applyAlignment="1">
      <alignment horizontal="left" wrapText="1"/>
    </xf>
    <xf numFmtId="0" fontId="48" fillId="2" borderId="2" xfId="0" applyFont="1" applyFill="1" applyBorder="1" applyAlignment="1">
      <alignment horizontal="center" vertical="center" wrapText="1"/>
    </xf>
    <xf numFmtId="0" fontId="0" fillId="2" borderId="1" xfId="0" applyFont="1" applyFill="1" applyBorder="1" applyAlignment="1" applyProtection="1">
      <alignment horizontal="left" indent="1"/>
      <protection locked="0"/>
    </xf>
    <xf numFmtId="0" fontId="5" fillId="2" borderId="0" xfId="0" applyFont="1" applyFill="1" applyAlignment="1">
      <alignment horizontal="right" vertical="top"/>
    </xf>
    <xf numFmtId="0" fontId="10" fillId="2" borderId="0" xfId="0" applyFont="1" applyFill="1" applyBorder="1" applyAlignment="1">
      <alignment horizontal="left" wrapText="1"/>
    </xf>
    <xf numFmtId="0" fontId="7" fillId="2" borderId="0" xfId="0" applyFont="1" applyFill="1" applyBorder="1" applyAlignment="1">
      <alignment horizontal="left" wrapText="1"/>
    </xf>
    <xf numFmtId="0" fontId="4" fillId="8" borderId="6" xfId="0" applyFont="1" applyFill="1" applyBorder="1" applyAlignment="1">
      <alignment horizontal="left" vertical="center" wrapText="1"/>
    </xf>
    <xf numFmtId="0" fontId="8" fillId="8" borderId="7" xfId="0" applyFont="1" applyFill="1" applyBorder="1" applyAlignment="1">
      <alignment horizontal="left" vertical="center" wrapText="1"/>
    </xf>
    <xf numFmtId="0" fontId="8" fillId="8" borderId="8" xfId="0" applyFont="1" applyFill="1" applyBorder="1" applyAlignment="1">
      <alignment horizontal="left" vertical="center" wrapText="1"/>
    </xf>
    <xf numFmtId="0" fontId="0" fillId="2" borderId="2" xfId="0" applyFont="1" applyFill="1" applyBorder="1" applyAlignment="1">
      <alignment horizontal="left" wrapText="1"/>
    </xf>
    <xf numFmtId="0" fontId="18" fillId="4" borderId="13" xfId="0" applyFont="1" applyFill="1" applyBorder="1" applyAlignment="1">
      <alignment horizontal="center"/>
    </xf>
    <xf numFmtId="0" fontId="26" fillId="2" borderId="0" xfId="0" applyFont="1" applyFill="1" applyAlignment="1">
      <alignment horizontal="left" wrapText="1"/>
    </xf>
    <xf numFmtId="0" fontId="37" fillId="2" borderId="0" xfId="0" applyFont="1" applyFill="1" applyAlignment="1">
      <alignment horizontal="left" wrapText="1"/>
    </xf>
    <xf numFmtId="0" fontId="2" fillId="2" borderId="0" xfId="0" applyFont="1" applyFill="1" applyAlignment="1">
      <alignment horizontal="center" vertical="top" wrapText="1"/>
    </xf>
    <xf numFmtId="0" fontId="0" fillId="2" borderId="0" xfId="0" applyFont="1" applyFill="1" applyAlignment="1">
      <alignment horizontal="center" vertical="top"/>
    </xf>
    <xf numFmtId="0" fontId="34" fillId="2" borderId="0" xfId="0" applyFont="1" applyFill="1" applyAlignment="1">
      <alignment horizontal="left" wrapText="1"/>
    </xf>
    <xf numFmtId="0" fontId="42" fillId="0" borderId="0" xfId="3" applyFont="1" applyAlignment="1">
      <alignment horizontal="center" vertical="top"/>
    </xf>
    <xf numFmtId="0" fontId="52" fillId="2" borderId="0" xfId="0" applyFont="1" applyFill="1" applyAlignment="1">
      <alignment horizontal="left" wrapText="1"/>
    </xf>
    <xf numFmtId="0" fontId="0" fillId="0" borderId="0" xfId="0" applyBorder="1" applyAlignment="1">
      <alignment horizontal="left" vertical="center" wrapText="1"/>
    </xf>
    <xf numFmtId="0" fontId="0" fillId="2" borderId="2" xfId="0" applyFont="1" applyFill="1" applyBorder="1" applyAlignment="1">
      <alignment horizontal="left" vertical="center"/>
    </xf>
    <xf numFmtId="0" fontId="10"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17" fillId="2" borderId="0" xfId="3" applyFill="1" applyAlignment="1">
      <alignment horizontal="center" wrapText="1"/>
    </xf>
    <xf numFmtId="0" fontId="8" fillId="3" borderId="7"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8" fillId="2" borderId="0" xfId="0" applyFont="1" applyFill="1" applyAlignment="1">
      <alignment horizontal="left" wrapText="1"/>
    </xf>
    <xf numFmtId="0" fontId="5" fillId="2" borderId="0" xfId="0" applyFont="1" applyFill="1" applyAlignment="1">
      <alignment horizontal="left" wrapText="1"/>
    </xf>
    <xf numFmtId="0" fontId="18" fillId="2"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21" fillId="2" borderId="0" xfId="0" applyFont="1" applyFill="1" applyAlignment="1">
      <alignment horizontal="left" wrapText="1"/>
    </xf>
    <xf numFmtId="0" fontId="23" fillId="2" borderId="0" xfId="0" applyFont="1" applyFill="1" applyAlignment="1">
      <alignment horizontal="left" wrapText="1"/>
    </xf>
    <xf numFmtId="0" fontId="17" fillId="2" borderId="0" xfId="3" applyFill="1" applyBorder="1" applyAlignment="1">
      <alignment horizontal="left"/>
    </xf>
    <xf numFmtId="0" fontId="17" fillId="2" borderId="0" xfId="3" applyFill="1" applyBorder="1" applyAlignment="1">
      <alignment horizontal="center" wrapText="1"/>
    </xf>
    <xf numFmtId="0" fontId="10" fillId="2" borderId="0" xfId="0" applyFont="1" applyFill="1" applyBorder="1" applyAlignment="1">
      <alignment horizontal="left" vertical="top" wrapText="1"/>
    </xf>
    <xf numFmtId="0" fontId="35" fillId="2" borderId="0" xfId="0" applyFont="1" applyFill="1" applyAlignment="1">
      <alignment horizontal="center"/>
    </xf>
    <xf numFmtId="0" fontId="26" fillId="2" borderId="12" xfId="0" applyFont="1" applyFill="1" applyBorder="1" applyAlignment="1">
      <alignment horizontal="left" wrapText="1"/>
    </xf>
    <xf numFmtId="0" fontId="6" fillId="2" borderId="2" xfId="0" applyFont="1" applyFill="1" applyBorder="1" applyAlignment="1">
      <alignment horizontal="left" wrapText="1"/>
    </xf>
    <xf numFmtId="0" fontId="27" fillId="0" borderId="0" xfId="0" applyFont="1" applyAlignment="1">
      <alignment horizontal="left" wrapText="1"/>
    </xf>
    <xf numFmtId="0" fontId="18" fillId="2" borderId="0" xfId="0" applyFont="1" applyFill="1" applyBorder="1" applyAlignment="1">
      <alignment horizontal="left" wrapText="1"/>
    </xf>
    <xf numFmtId="0" fontId="40" fillId="2" borderId="0" xfId="3" applyFont="1" applyFill="1" applyAlignment="1">
      <alignment horizontal="center" wrapText="1"/>
    </xf>
    <xf numFmtId="0" fontId="0" fillId="2" borderId="1" xfId="0" applyFont="1" applyFill="1" applyBorder="1" applyAlignment="1">
      <alignment horizontal="center"/>
    </xf>
    <xf numFmtId="0" fontId="7" fillId="2" borderId="0" xfId="0" applyFont="1" applyFill="1" applyAlignment="1">
      <alignment horizontal="left"/>
    </xf>
    <xf numFmtId="0" fontId="8" fillId="3" borderId="7" xfId="0" applyFont="1" applyFill="1" applyBorder="1" applyAlignment="1">
      <alignment horizontal="left" wrapText="1"/>
    </xf>
    <xf numFmtId="0" fontId="2" fillId="3" borderId="7" xfId="0" applyFont="1" applyFill="1" applyBorder="1" applyAlignment="1">
      <alignment horizontal="left" wrapText="1"/>
    </xf>
    <xf numFmtId="0" fontId="18" fillId="2" borderId="0" xfId="0" applyFont="1" applyFill="1" applyAlignment="1">
      <alignment horizontal="left" wrapText="1"/>
    </xf>
    <xf numFmtId="0" fontId="7" fillId="2" borderId="2" xfId="0" applyFont="1" applyFill="1" applyBorder="1" applyAlignment="1">
      <alignment horizontal="left" wrapText="1"/>
    </xf>
    <xf numFmtId="0" fontId="38" fillId="2" borderId="0" xfId="0" applyFont="1" applyFill="1" applyAlignment="1">
      <alignment horizontal="left" wrapText="1"/>
    </xf>
    <xf numFmtId="0" fontId="30" fillId="2" borderId="0" xfId="0" applyFont="1" applyFill="1" applyAlignment="1">
      <alignment horizontal="left" wrapText="1"/>
    </xf>
    <xf numFmtId="0" fontId="17" fillId="2" borderId="0" xfId="3" applyFill="1" applyBorder="1" applyAlignment="1">
      <alignment horizontal="center" vertical="top" wrapText="1"/>
    </xf>
    <xf numFmtId="0" fontId="7" fillId="2" borderId="0" xfId="0" applyFont="1" applyFill="1" applyAlignment="1">
      <alignment horizontal="right" vertical="center" wrapText="1"/>
    </xf>
    <xf numFmtId="0" fontId="7" fillId="2" borderId="12" xfId="0" applyFont="1" applyFill="1" applyBorder="1" applyAlignment="1">
      <alignment horizontal="right" vertical="center" wrapText="1"/>
    </xf>
  </cellXfs>
  <cellStyles count="4">
    <cellStyle name="Currency" xfId="1" builtinId="4"/>
    <cellStyle name="Hyperlink" xfId="3" builtinId="8"/>
    <cellStyle name="Normal" xfId="0" builtinId="0"/>
    <cellStyle name="Percent" xfId="2" builtinId="5"/>
  </cellStyles>
  <dxfs count="104">
    <dxf>
      <font>
        <color theme="0"/>
      </font>
    </dxf>
    <dxf>
      <font>
        <color theme="0"/>
      </font>
    </dxf>
    <dxf>
      <font>
        <color theme="0"/>
      </font>
      <fill>
        <patternFill>
          <bgColor theme="0"/>
        </patternFill>
      </fill>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color theme="5"/>
      </font>
      <border>
        <left/>
        <right/>
        <top/>
        <bottom/>
        <vertical/>
        <horizontal/>
      </border>
    </dxf>
    <dxf>
      <font>
        <color theme="0"/>
      </font>
    </dxf>
    <dxf>
      <font>
        <color theme="0"/>
      </font>
    </dxf>
    <dxf>
      <font>
        <b/>
        <i val="0"/>
        <color theme="5"/>
      </font>
      <border>
        <left/>
        <right/>
        <top/>
        <bottom/>
        <vertical/>
        <horizontal/>
      </border>
    </dxf>
    <dxf>
      <font>
        <color theme="0"/>
      </font>
    </dxf>
    <dxf>
      <font>
        <color theme="0"/>
      </font>
    </dxf>
    <dxf>
      <font>
        <color theme="0"/>
      </font>
      <border>
        <left/>
        <right/>
        <top/>
        <bottom/>
        <vertical/>
        <horizontal/>
      </border>
    </dxf>
    <dxf>
      <font>
        <color theme="0"/>
      </font>
      <fill>
        <patternFill>
          <bgColor theme="0"/>
        </patternFill>
      </fill>
      <border>
        <left/>
        <right/>
        <top/>
        <bottom/>
        <vertical/>
        <horizontal/>
      </border>
    </dxf>
    <dxf>
      <font>
        <color theme="1"/>
      </font>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dxf>
    <dxf>
      <font>
        <color theme="0"/>
      </font>
      <fill>
        <patternFill>
          <bgColor theme="0"/>
        </patternFill>
      </fill>
      <border>
        <left/>
        <right/>
        <top/>
        <bottom/>
        <vertical/>
        <horizontal/>
      </border>
    </dxf>
    <dxf>
      <font>
        <b val="0"/>
        <i val="0"/>
        <color theme="2" tint="-0.499984740745262"/>
      </font>
    </dxf>
    <dxf>
      <font>
        <color theme="0"/>
      </font>
      <border>
        <left/>
        <right/>
        <top/>
        <bottom/>
        <vertical/>
        <horizontal/>
      </border>
    </dxf>
    <dxf>
      <font>
        <color theme="0"/>
      </font>
      <fill>
        <patternFill>
          <bgColor theme="0"/>
        </patternFill>
      </fill>
      <border>
        <left/>
        <right/>
        <top/>
        <bottom/>
        <vertical/>
        <horizontal/>
      </border>
    </dxf>
    <dxf>
      <font>
        <b val="0"/>
        <i val="0"/>
        <color auto="1"/>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dxf>
    <dxf>
      <font>
        <b/>
        <i val="0"/>
        <color theme="0"/>
      </font>
      <fill>
        <patternFill>
          <bgColor rgb="FFFF0000"/>
        </patternFill>
      </fill>
      <border>
        <left style="thin">
          <color auto="1"/>
        </left>
        <right style="thin">
          <color auto="1"/>
        </right>
        <top style="thin">
          <color auto="1"/>
        </top>
        <bottom style="thin">
          <color auto="1"/>
        </bottom>
      </border>
    </dxf>
    <dxf>
      <font>
        <color theme="0"/>
      </font>
      <fill>
        <patternFill>
          <bgColor theme="0"/>
        </patternFill>
      </fill>
      <border>
        <left/>
        <right/>
        <top/>
        <bottom/>
        <vertical/>
        <horizontal/>
      </border>
    </dxf>
    <dxf>
      <font>
        <color theme="0"/>
      </font>
      <border>
        <left/>
        <right/>
        <top/>
        <bottom/>
        <vertical/>
        <horizontal/>
      </border>
    </dxf>
    <dxf>
      <font>
        <color theme="0"/>
      </font>
    </dxf>
    <dxf>
      <font>
        <b/>
        <i val="0"/>
        <color auto="1"/>
      </font>
    </dxf>
    <dxf>
      <font>
        <color theme="0"/>
      </font>
    </dxf>
    <dxf>
      <font>
        <b val="0"/>
        <i val="0"/>
        <color auto="1"/>
      </font>
    </dxf>
    <dxf>
      <font>
        <color theme="0"/>
      </font>
    </dxf>
    <dxf>
      <font>
        <color theme="0"/>
      </font>
    </dxf>
    <dxf>
      <font>
        <b val="0"/>
        <i val="0"/>
        <color auto="1"/>
      </font>
    </dxf>
    <dxf>
      <font>
        <b val="0"/>
        <i val="0"/>
        <color auto="1"/>
      </font>
    </dxf>
    <dxf>
      <font>
        <color theme="0"/>
      </font>
      <fill>
        <patternFill>
          <bgColor theme="0"/>
        </patternFill>
      </fill>
    </dxf>
    <dxf>
      <font>
        <color theme="8" tint="0.79998168889431442"/>
      </font>
      <fill>
        <patternFill>
          <bgColor theme="8" tint="0.79998168889431442"/>
        </patternFill>
      </fill>
    </dxf>
    <dxf>
      <font>
        <color theme="0"/>
      </font>
      <fill>
        <patternFill>
          <bgColor theme="0"/>
        </patternFill>
      </fill>
    </dxf>
    <dxf>
      <font>
        <color theme="0"/>
      </font>
    </dxf>
    <dxf>
      <font>
        <color auto="1"/>
      </font>
      <fill>
        <patternFill>
          <bgColor theme="0"/>
        </patternFill>
      </fill>
    </dxf>
    <dxf>
      <font>
        <b/>
        <i val="0"/>
        <color theme="0"/>
      </font>
      <fill>
        <patternFill>
          <bgColor rgb="FFFF0000"/>
        </patternFill>
      </fill>
    </dxf>
    <dxf>
      <font>
        <color theme="0"/>
      </font>
      <fill>
        <patternFill>
          <bgColor theme="0"/>
        </patternFill>
      </fill>
    </dxf>
    <dxf>
      <font>
        <color theme="0"/>
      </font>
    </dxf>
    <dxf>
      <font>
        <color theme="2" tint="-0.499984740745262"/>
      </font>
      <fill>
        <patternFill>
          <bgColor theme="0"/>
        </patternFill>
      </fill>
      <border>
        <left/>
        <right/>
        <top/>
        <bottom/>
        <vertical/>
        <horizontal/>
      </border>
    </dxf>
    <dxf>
      <font>
        <color theme="1"/>
      </font>
      <fill>
        <patternFill>
          <bgColor theme="0"/>
        </patternFill>
      </fill>
    </dxf>
    <dxf>
      <font>
        <color auto="1"/>
      </font>
      <fill>
        <patternFill>
          <bgColor theme="0"/>
        </patternFill>
      </fill>
    </dxf>
    <dxf>
      <font>
        <color theme="1"/>
      </font>
      <fill>
        <patternFill>
          <bgColor theme="0"/>
        </patternFill>
      </fill>
    </dxf>
    <dxf>
      <font>
        <b/>
        <i val="0"/>
        <color theme="0"/>
      </font>
      <fill>
        <patternFill>
          <bgColor rgb="FFFF0000"/>
        </patternFill>
      </fill>
    </dxf>
    <dxf>
      <font>
        <color auto="1"/>
      </font>
      <fill>
        <patternFill>
          <bgColor theme="0"/>
        </patternFill>
      </fill>
    </dxf>
    <dxf>
      <font>
        <color theme="1" tint="0.499984740745262"/>
      </font>
      <fill>
        <patternFill>
          <bgColor theme="0"/>
        </patternFill>
      </fill>
    </dxf>
    <dxf>
      <font>
        <color theme="0"/>
      </font>
    </dxf>
    <dxf>
      <font>
        <color theme="0"/>
      </font>
    </dxf>
    <dxf>
      <font>
        <color theme="0"/>
      </font>
    </dxf>
    <dxf>
      <font>
        <color theme="0"/>
      </font>
    </dxf>
    <dxf>
      <font>
        <color theme="8" tint="0.79998168889431442"/>
      </font>
    </dxf>
    <dxf>
      <font>
        <color theme="0"/>
      </font>
    </dxf>
    <dxf>
      <font>
        <color theme="0"/>
      </font>
    </dxf>
    <dxf>
      <font>
        <b/>
        <i val="0"/>
        <color rgb="FFFF0000"/>
      </font>
    </dxf>
    <dxf>
      <font>
        <b/>
        <i val="0"/>
        <color theme="0"/>
      </font>
      <fill>
        <patternFill>
          <bgColor rgb="FFFF0000"/>
        </patternFill>
      </fill>
    </dxf>
    <dxf>
      <font>
        <b/>
        <i val="0"/>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8" tint="0.79998168889431442"/>
      </font>
      <fill>
        <patternFill>
          <bgColor theme="8" tint="0.79998168889431442"/>
        </patternFill>
      </fill>
    </dxf>
    <dxf>
      <font>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color theme="0"/>
      </font>
    </dxf>
    <dxf>
      <font>
        <color theme="0"/>
      </font>
    </dxf>
    <dxf>
      <font>
        <color theme="0"/>
      </font>
    </dxf>
    <dxf>
      <font>
        <color theme="0"/>
      </font>
      <fill>
        <patternFill>
          <bgColor theme="0"/>
        </patternFill>
      </fill>
    </dxf>
    <dxf>
      <font>
        <color theme="8" tint="0.79998168889431442"/>
      </font>
      <fill>
        <patternFill>
          <bgColor theme="8" tint="0.79998168889431442"/>
        </patternFill>
      </fill>
    </dxf>
    <dxf>
      <font>
        <color theme="8" tint="0.79998168889431442"/>
      </font>
      <fill>
        <patternFill>
          <bgColor theme="8" tint="0.79998168889431442"/>
        </patternFill>
      </fill>
    </dxf>
    <dxf>
      <font>
        <color theme="0"/>
      </font>
    </dxf>
    <dxf>
      <font>
        <color theme="0"/>
      </font>
    </dxf>
    <dxf>
      <font>
        <color theme="8" tint="0.79998168889431442"/>
      </font>
      <fill>
        <patternFill>
          <bgColor theme="8" tint="0.79998168889431442"/>
        </patternFill>
      </fill>
    </dxf>
    <dxf>
      <font>
        <color theme="8" tint="0.79998168889431442"/>
      </font>
      <fill>
        <patternFill>
          <bgColor theme="8" tint="0.79998168889431442"/>
        </patternFill>
      </fill>
    </dxf>
    <dxf>
      <font>
        <color theme="0"/>
      </font>
    </dxf>
    <dxf>
      <font>
        <color theme="0"/>
      </font>
    </dxf>
    <dxf>
      <font>
        <color theme="7" tint="0.79998168889431442"/>
      </font>
      <fill>
        <patternFill>
          <bgColor theme="7" tint="0.79998168889431442"/>
        </patternFill>
      </fill>
    </dxf>
    <dxf>
      <font>
        <color theme="8" tint="0.79998168889431442"/>
      </font>
      <fill>
        <patternFill>
          <bgColor theme="8" tint="0.79998168889431442"/>
        </patternFill>
      </fill>
    </dxf>
    <dxf>
      <font>
        <color theme="8" tint="0.79998168889431442"/>
      </font>
      <fill>
        <patternFill>
          <bgColor theme="8" tint="0.79998168889431442"/>
        </patternFill>
      </fill>
    </dxf>
    <dxf>
      <font>
        <color theme="8" tint="0.79998168889431442"/>
      </font>
      <fill>
        <patternFill>
          <bgColor theme="8" tint="0.79998168889431442"/>
        </patternFill>
      </fill>
    </dxf>
    <dxf>
      <font>
        <color theme="7" tint="0.79998168889431442"/>
      </font>
      <fill>
        <patternFill>
          <bgColor theme="7" tint="0.79998168889431442"/>
        </patternFill>
      </fill>
    </dxf>
    <dxf>
      <font>
        <b/>
        <i val="0"/>
        <color theme="0"/>
      </font>
      <fill>
        <patternFill>
          <bgColor rgb="FFFF0000"/>
        </patternFill>
      </fill>
      <border>
        <bottom style="thin">
          <color auto="1"/>
        </bottom>
      </border>
    </dxf>
    <dxf>
      <border>
        <left/>
        <right/>
        <top/>
        <bottom/>
        <vertical/>
        <horizontal/>
      </border>
    </dxf>
    <dxf>
      <font>
        <color theme="0"/>
      </font>
    </dxf>
    <dxf>
      <font>
        <color theme="7" tint="0.79998168889431442"/>
      </font>
    </dxf>
    <dxf>
      <font>
        <color theme="7" tint="0.79998168889431442"/>
      </font>
      <fill>
        <patternFill>
          <bgColor theme="7" tint="0.79998168889431442"/>
        </patternFill>
      </fill>
    </dxf>
    <dxf>
      <font>
        <color theme="0"/>
      </font>
    </dxf>
    <dxf>
      <font>
        <color theme="7" tint="0.79998168889431442"/>
      </font>
    </dxf>
    <dxf>
      <font>
        <color theme="0"/>
      </font>
      <fill>
        <patternFill patternType="solid">
          <bgColor theme="0"/>
        </patternFill>
      </fill>
    </dxf>
    <dxf>
      <font>
        <color theme="0"/>
      </font>
    </dxf>
    <dxf>
      <font>
        <color theme="0"/>
      </font>
    </dxf>
    <dxf>
      <font>
        <color theme="0"/>
      </font>
    </dxf>
    <dxf>
      <font>
        <color theme="0"/>
      </font>
      <fill>
        <patternFill patternType="none">
          <bgColor auto="1"/>
        </patternFill>
      </fill>
    </dxf>
  </dxfs>
  <tableStyles count="0" defaultTableStyle="TableStyleMedium2" defaultPivotStyle="PivotStyleLight16"/>
  <colors>
    <mruColors>
      <color rgb="FFFFC34B"/>
      <color rgb="FFFFCC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hildsupport.ny.gov/dcse/pdfs/CSSA.pdf" TargetMode="External"/><Relationship Id="rId3" Type="http://schemas.openxmlformats.org/officeDocument/2006/relationships/hyperlink" Target="https://gcc01.safelinks.protection.outlook.com/?url=https%3A%2F%2Fwww.nycourts.gov%2Flegacypdfs%2Fdivorce%2Fpdfs%2FSelf-Support-Reserve-DRL-240-1-b-b-6.pdf&amp;data=02%7C01%7Cabusing%40nycourts.gov%7C965121c4f38c44b59d8a08d7bc64f986%7C3456fe92cbd1406db5a35364bec0a833%7C0%7C0%7C637185014171465848&amp;sdata=nI9bzqfXhG4df4bMZAqVpAzBnyYi%2B9BZxT0RNLKsOxQ%3D&amp;reserved=0" TargetMode="External"/><Relationship Id="rId7" Type="http://schemas.openxmlformats.org/officeDocument/2006/relationships/hyperlink" Target="https://www.childsupport.ny.gov/dcse/pdfs/CSSA.pdf" TargetMode="External"/><Relationship Id="rId2" Type="http://schemas.openxmlformats.org/officeDocument/2006/relationships/hyperlink" Target="https://gcc01.safelinks.protection.outlook.com/?url=https%3A%2F%2Fwww.nycourts.gov%2Flegacypdfs%2Fdivorce%2Fpdfs%2FSelf-Support-Reserve-DRL-240-1-b-b-6.pdf&amp;data=02%7C01%7Cabusing%40nycourts.gov%7C965121c4f38c44b59d8a08d7bc64f986%7C3456fe92cbd1406db5a35364bec0a833%7C0%7C0%7C637185014171465848&amp;sdata=nI9bzqfXhG4df4bMZAqVpAzBnyYi%2B9BZxT0RNLKsOxQ%3D&amp;reserved=0" TargetMode="External"/><Relationship Id="rId1" Type="http://schemas.openxmlformats.org/officeDocument/2006/relationships/hyperlink" Target="https://gcc01.safelinks.protection.outlook.com/?url=https%3A%2F%2Fwww.nycourts.gov%2Flegacypdfs%2Fdivorce%2Fpdfs%2FDRL-240-1-b-c-4-5-MandatoryAddonExpenses.pdf&amp;data=02%7C01%7Cabusing%40nycourts.gov%7C965121c4f38c44b59d8a08d7bc64f986%7C3456fe92cbd1406db5a35364bec0a833%7C0%7C0%7C637185014171495731&amp;sdata=4h2pBXJPLE2hXkWAAsBinAJxlNMDprpUaJDSFlxpCMA%3D&amp;reserved=0" TargetMode="External"/><Relationship Id="rId6" Type="http://schemas.openxmlformats.org/officeDocument/2006/relationships/hyperlink" Target="https://gcc01.safelinks.protection.outlook.com/?url=https%3A%2F%2Fwww.nycourts.gov%2Flegacypdfs%2FDIVORCE%2Fpdfs%2FAppendixE.pdf&amp;data=02%7C01%7Cabusing%40nycourts.gov%7C965121c4f38c44b59d8a08d7bc64f986%7C3456fe92cbd1406db5a35364bec0a833%7C0%7C0%7C637185014171455905&amp;sdata=LRfVuKiBlnJ7woE%2BP6C2g8yVIfJwKgwnJ06U3s48REI%3D&amp;reserved=0" TargetMode="External"/><Relationship Id="rId11" Type="http://schemas.openxmlformats.org/officeDocument/2006/relationships/printerSettings" Target="../printerSettings/printerSettings1.bin"/><Relationship Id="rId5" Type="http://schemas.openxmlformats.org/officeDocument/2006/relationships/hyperlink" Target="https://gcc01.safelinks.protection.outlook.com/?url=https%3A%2F%2Fwww.nycourts.gov%2Flegacypdfs%2Fdivorce%2Fpdfs%2F15-Post-Divorce-Maintenance-Factors.pdf&amp;data=02%7C01%7Cabusing%40nycourts.gov%7C965121c4f38c44b59d8a08d7bc64f986%7C3456fe92cbd1406db5a35364bec0a833%7C0%7C0%7C637185014171455905&amp;sdata=Yc%2F0t7RPCiNsN9ObtnGmX%2FShwGTNi8Yda%2FievFHtNUI%3D&amp;reserved=0" TargetMode="External"/><Relationship Id="rId10" Type="http://schemas.openxmlformats.org/officeDocument/2006/relationships/hyperlink" Target="https://gcc01.safelinks.protection.outlook.com/?url=https%3A%2F%2Fwww.nycourts.gov%2Flegacypdfs%2Fdivorce%2Fpdfs%2FDRL-240-1-b-c-6-and-7-DiscretionaryAddons.pdf&amp;data=02%7C01%7Cabusing%40nycourts.gov%7C965121c4f38c44b59d8a08d7bc64f986%7C3456fe92cbd1406db5a35364bec0a833%7C0%7C0%7C637185014171495731&amp;sdata=mfkw1vtM%2F6EJnSuQj0TwCnSG1Zzia81rpVPBKwtQ3vQ%3D&amp;reserved=0" TargetMode="External"/><Relationship Id="rId4" Type="http://schemas.openxmlformats.org/officeDocument/2006/relationships/hyperlink" Target="https://gcc01.safelinks.protection.outlook.com/?url=https%3A%2F%2Fwww.nycourts.gov%2Flegacypdfs%2Fdivorce%2Fpdfs%2F10-Child-Support-Adjustment-Factors.pdf&amp;data=02%7C01%7Cabusing%40nycourts.gov%7C965121c4f38c44b59d8a08d7bc64f986%7C3456fe92cbd1406db5a35364bec0a833%7C0%7C0%7C637185014171475809&amp;sdata=2LdeA0CX9dsvsmCPmd%2FMaLpg0%2FDUdpn4Py%2FWa1zrFME%3D&amp;reserved=0" TargetMode="External"/><Relationship Id="rId9" Type="http://schemas.openxmlformats.org/officeDocument/2006/relationships/hyperlink" Target="http://www.nycourts.gov/divorce/MaintenanceChildSupportTools.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06"/>
  <sheetViews>
    <sheetView showGridLines="0" tabSelected="1" zoomScale="115" zoomScaleNormal="115" zoomScaleSheetLayoutView="87" workbookViewId="0">
      <selection activeCell="A2" sqref="A2:E2"/>
    </sheetView>
  </sheetViews>
  <sheetFormatPr defaultColWidth="9.140625" defaultRowHeight="15" x14ac:dyDescent="0.25"/>
  <cols>
    <col min="1" max="1" width="64.140625" style="54" customWidth="1"/>
    <col min="2" max="2" width="16.85546875" style="54" bestFit="1" customWidth="1"/>
    <col min="3" max="3" width="3.5703125" style="54" customWidth="1"/>
    <col min="4" max="4" width="17.5703125" style="54" bestFit="1" customWidth="1"/>
    <col min="5" max="5" width="3.5703125" style="54" customWidth="1"/>
    <col min="6" max="6" width="11.85546875" style="1" bestFit="1" customWidth="1"/>
    <col min="7" max="38" width="9.140625" style="1"/>
    <col min="39" max="16384" width="9.140625" style="54"/>
  </cols>
  <sheetData>
    <row r="1" spans="1:10" ht="20.25" customHeight="1" x14ac:dyDescent="0.25">
      <c r="A1" s="247" t="s">
        <v>151</v>
      </c>
      <c r="B1" s="248"/>
      <c r="C1" s="248"/>
      <c r="D1" s="248"/>
      <c r="E1" s="248"/>
      <c r="G1" s="208">
        <v>20331</v>
      </c>
      <c r="H1" s="208">
        <v>15060</v>
      </c>
      <c r="I1" s="208">
        <v>228000</v>
      </c>
      <c r="J1" s="208">
        <v>183000</v>
      </c>
    </row>
    <row r="2" spans="1:10" ht="51" customHeight="1" x14ac:dyDescent="0.25">
      <c r="A2" s="249" t="s">
        <v>165</v>
      </c>
      <c r="B2" s="249"/>
      <c r="C2" s="249"/>
      <c r="D2" s="249"/>
      <c r="E2" s="249"/>
    </row>
    <row r="3" spans="1:10" x14ac:dyDescent="0.25">
      <c r="A3" s="250" t="s">
        <v>152</v>
      </c>
      <c r="B3" s="250"/>
      <c r="C3" s="250"/>
      <c r="D3" s="250"/>
      <c r="E3" s="250"/>
    </row>
    <row r="4" spans="1:10" ht="15.75" x14ac:dyDescent="0.25">
      <c r="A4" s="251" t="s">
        <v>166</v>
      </c>
      <c r="B4" s="251"/>
      <c r="C4" s="251"/>
      <c r="D4" s="251"/>
      <c r="E4" s="251"/>
    </row>
    <row r="5" spans="1:10" ht="28.5" customHeight="1" x14ac:dyDescent="0.25">
      <c r="A5" s="233" t="s">
        <v>192</v>
      </c>
      <c r="B5" s="233"/>
      <c r="C5" s="233"/>
      <c r="D5" s="233"/>
      <c r="E5" s="233"/>
    </row>
    <row r="6" spans="1:10" ht="42" customHeight="1" x14ac:dyDescent="0.25">
      <c r="A6" s="233" t="s">
        <v>186</v>
      </c>
      <c r="B6" s="233"/>
      <c r="C6" s="233"/>
      <c r="D6" s="233"/>
      <c r="E6" s="233"/>
    </row>
    <row r="7" spans="1:10" x14ac:dyDescent="0.25">
      <c r="A7" s="234" t="s">
        <v>167</v>
      </c>
      <c r="B7" s="234"/>
      <c r="C7" s="234"/>
      <c r="D7" s="234"/>
      <c r="E7" s="234"/>
    </row>
    <row r="8" spans="1:10" x14ac:dyDescent="0.25">
      <c r="A8" s="234" t="s">
        <v>168</v>
      </c>
      <c r="B8" s="234"/>
      <c r="C8" s="234"/>
      <c r="D8" s="234"/>
      <c r="E8" s="234"/>
    </row>
    <row r="9" spans="1:10" ht="9.75" customHeight="1" x14ac:dyDescent="0.25">
      <c r="A9" s="2"/>
      <c r="B9" s="2"/>
      <c r="C9" s="2"/>
      <c r="D9" s="2"/>
      <c r="E9" s="2"/>
    </row>
    <row r="10" spans="1:10" x14ac:dyDescent="0.25">
      <c r="A10" s="3" t="s">
        <v>1</v>
      </c>
      <c r="B10" s="236"/>
      <c r="C10" s="236"/>
      <c r="D10" s="236"/>
      <c r="E10" s="236"/>
    </row>
    <row r="11" spans="1:10" x14ac:dyDescent="0.25">
      <c r="A11" s="3" t="s">
        <v>2</v>
      </c>
      <c r="B11" s="236"/>
      <c r="C11" s="236"/>
      <c r="D11" s="236"/>
      <c r="E11" s="236"/>
    </row>
    <row r="12" spans="1:10" x14ac:dyDescent="0.25">
      <c r="A12" s="3" t="s">
        <v>3</v>
      </c>
      <c r="B12" s="236"/>
      <c r="C12" s="236"/>
      <c r="D12" s="236"/>
      <c r="E12" s="236"/>
    </row>
    <row r="13" spans="1:10" ht="9.75" customHeight="1" x14ac:dyDescent="0.25">
      <c r="A13" s="3"/>
      <c r="B13" s="4"/>
      <c r="C13" s="5"/>
      <c r="D13" s="5"/>
      <c r="E13" s="5"/>
    </row>
    <row r="14" spans="1:10" ht="17.25" customHeight="1" x14ac:dyDescent="0.25">
      <c r="A14" s="237" t="s">
        <v>4</v>
      </c>
      <c r="B14" s="237"/>
      <c r="C14" s="237"/>
      <c r="D14" s="237"/>
      <c r="E14" s="237"/>
    </row>
    <row r="15" spans="1:10" ht="15.75" thickBot="1" x14ac:dyDescent="0.3">
      <c r="A15" s="3" t="s">
        <v>5</v>
      </c>
      <c r="B15" s="6" t="s">
        <v>6</v>
      </c>
      <c r="C15" s="7"/>
      <c r="D15" s="8" t="s">
        <v>7</v>
      </c>
      <c r="E15" s="7"/>
    </row>
    <row r="16" spans="1:10" ht="8.25" customHeight="1" x14ac:dyDescent="0.25">
      <c r="A16" s="9"/>
      <c r="B16" s="10"/>
      <c r="C16" s="4"/>
      <c r="D16" s="10"/>
      <c r="E16" s="11"/>
      <c r="F16" s="5"/>
    </row>
    <row r="17" spans="1:5" ht="18.75" x14ac:dyDescent="0.3">
      <c r="A17" s="163" t="s">
        <v>8</v>
      </c>
      <c r="B17" s="164"/>
      <c r="C17" s="164"/>
      <c r="D17" s="164"/>
      <c r="E17" s="165"/>
    </row>
    <row r="18" spans="1:5" ht="25.5" customHeight="1" thickBot="1" x14ac:dyDescent="0.35">
      <c r="A18" s="12" t="s">
        <v>9</v>
      </c>
      <c r="B18" s="13" t="s">
        <v>10</v>
      </c>
      <c r="C18" s="14"/>
      <c r="D18" s="13" t="s">
        <v>11</v>
      </c>
      <c r="E18" s="15"/>
    </row>
    <row r="19" spans="1:5" ht="33.75" customHeight="1" thickTop="1" x14ac:dyDescent="0.25">
      <c r="A19" s="16" t="s">
        <v>12</v>
      </c>
      <c r="B19" s="17"/>
      <c r="C19" s="1"/>
      <c r="D19" s="17"/>
      <c r="E19" s="1"/>
    </row>
    <row r="20" spans="1:5" ht="33" customHeight="1" x14ac:dyDescent="0.25">
      <c r="A20" s="16" t="s">
        <v>13</v>
      </c>
      <c r="B20" s="17"/>
      <c r="C20" s="1"/>
      <c r="D20" s="17"/>
      <c r="E20" s="1"/>
    </row>
    <row r="21" spans="1:5" ht="33" customHeight="1" x14ac:dyDescent="0.25">
      <c r="A21" s="16" t="s">
        <v>14</v>
      </c>
      <c r="B21" s="18">
        <f>B22+B23+B24+B25+B26+B27+B28+B29+B30</f>
        <v>0</v>
      </c>
      <c r="C21" s="1"/>
      <c r="D21" s="18">
        <f>D22+D23+D24+D25+D26+D27+D28+D29+D30</f>
        <v>0</v>
      </c>
      <c r="E21" s="1"/>
    </row>
    <row r="22" spans="1:5" ht="15.75" customHeight="1" x14ac:dyDescent="0.25">
      <c r="A22" s="5" t="s">
        <v>15</v>
      </c>
      <c r="B22" s="17"/>
      <c r="C22" s="1"/>
      <c r="D22" s="17"/>
      <c r="E22" s="1"/>
    </row>
    <row r="23" spans="1:5" ht="15.75" customHeight="1" x14ac:dyDescent="0.25">
      <c r="A23" s="5" t="s">
        <v>16</v>
      </c>
      <c r="B23" s="17"/>
      <c r="C23" s="1"/>
      <c r="D23" s="17"/>
      <c r="E23" s="1"/>
    </row>
    <row r="24" spans="1:5" ht="15.75" customHeight="1" x14ac:dyDescent="0.25">
      <c r="A24" s="5" t="s">
        <v>17</v>
      </c>
      <c r="B24" s="17"/>
      <c r="C24" s="1"/>
      <c r="D24" s="17"/>
      <c r="E24" s="1"/>
    </row>
    <row r="25" spans="1:5" ht="15.75" customHeight="1" x14ac:dyDescent="0.25">
      <c r="A25" s="5" t="s">
        <v>18</v>
      </c>
      <c r="B25" s="17"/>
      <c r="C25" s="1"/>
      <c r="D25" s="17"/>
      <c r="E25" s="1"/>
    </row>
    <row r="26" spans="1:5" ht="15.75" customHeight="1" x14ac:dyDescent="0.25">
      <c r="A26" s="5" t="s">
        <v>19</v>
      </c>
      <c r="B26" s="17"/>
      <c r="C26" s="1"/>
      <c r="D26" s="17"/>
      <c r="E26" s="1"/>
    </row>
    <row r="27" spans="1:5" ht="15.75" customHeight="1" x14ac:dyDescent="0.25">
      <c r="A27" s="5" t="s">
        <v>20</v>
      </c>
      <c r="B27" s="17"/>
      <c r="C27" s="1"/>
      <c r="D27" s="17"/>
      <c r="E27" s="1"/>
    </row>
    <row r="28" spans="1:5" ht="15.75" customHeight="1" x14ac:dyDescent="0.25">
      <c r="A28" s="5" t="s">
        <v>21</v>
      </c>
      <c r="B28" s="17"/>
      <c r="C28" s="1"/>
      <c r="D28" s="17"/>
      <c r="E28" s="1"/>
    </row>
    <row r="29" spans="1:5" ht="15.75" customHeight="1" x14ac:dyDescent="0.25">
      <c r="A29" s="5" t="s">
        <v>22</v>
      </c>
      <c r="B29" s="17"/>
      <c r="C29" s="1"/>
      <c r="D29" s="17"/>
      <c r="E29" s="1"/>
    </row>
    <row r="30" spans="1:5" ht="15.75" customHeight="1" x14ac:dyDescent="0.25">
      <c r="A30" s="5" t="s">
        <v>23</v>
      </c>
      <c r="B30" s="17"/>
      <c r="C30" s="1"/>
      <c r="D30" s="17"/>
      <c r="E30" s="1"/>
    </row>
    <row r="31" spans="1:5" ht="26.25" customHeight="1" x14ac:dyDescent="0.25">
      <c r="A31" s="19" t="s">
        <v>24</v>
      </c>
      <c r="B31" s="17"/>
      <c r="C31" s="1"/>
      <c r="D31" s="17"/>
      <c r="E31" s="1"/>
    </row>
    <row r="32" spans="1:5" ht="34.5" customHeight="1" x14ac:dyDescent="0.25">
      <c r="A32" s="16" t="s">
        <v>25</v>
      </c>
      <c r="B32" s="18">
        <f>B33+B34</f>
        <v>0</v>
      </c>
      <c r="C32" s="1"/>
      <c r="D32" s="18">
        <f>D33+D34</f>
        <v>0</v>
      </c>
      <c r="E32" s="1"/>
    </row>
    <row r="33" spans="1:5" ht="15.75" customHeight="1" x14ac:dyDescent="0.25">
      <c r="A33" s="20" t="s">
        <v>26</v>
      </c>
      <c r="B33" s="17"/>
      <c r="C33" s="1"/>
      <c r="D33" s="17"/>
      <c r="E33" s="1"/>
    </row>
    <row r="34" spans="1:5" ht="16.5" customHeight="1" x14ac:dyDescent="0.25">
      <c r="A34" s="21" t="s">
        <v>27</v>
      </c>
      <c r="B34" s="17"/>
      <c r="C34" s="1"/>
      <c r="D34" s="17"/>
      <c r="E34" s="1"/>
    </row>
    <row r="35" spans="1:5" ht="21.75" customHeight="1" x14ac:dyDescent="0.25">
      <c r="A35" s="22" t="s">
        <v>28</v>
      </c>
      <c r="B35" s="17"/>
      <c r="C35" s="1"/>
      <c r="D35" s="17"/>
      <c r="E35" s="1"/>
    </row>
    <row r="36" spans="1:5" ht="28.5" customHeight="1" x14ac:dyDescent="0.25">
      <c r="A36" s="238" t="s">
        <v>29</v>
      </c>
      <c r="B36" s="239"/>
      <c r="C36" s="239"/>
      <c r="D36" s="239"/>
      <c r="E36" s="239"/>
    </row>
    <row r="37" spans="1:5" ht="34.5" customHeight="1" x14ac:dyDescent="0.25">
      <c r="A37" s="22" t="s">
        <v>149</v>
      </c>
      <c r="B37" s="17"/>
      <c r="C37" s="1"/>
      <c r="D37" s="17"/>
      <c r="E37" s="22"/>
    </row>
    <row r="38" spans="1:5" ht="9.75" customHeight="1" x14ac:dyDescent="0.25">
      <c r="A38" s="1"/>
      <c r="B38" s="23"/>
      <c r="C38" s="5"/>
      <c r="D38" s="23"/>
      <c r="E38" s="1"/>
    </row>
    <row r="39" spans="1:5" ht="21.75" customHeight="1" x14ac:dyDescent="0.25">
      <c r="A39" s="166" t="s">
        <v>30</v>
      </c>
      <c r="B39" s="167">
        <f>B19+B20+B21+B31+B32+B35+B37</f>
        <v>0</v>
      </c>
      <c r="C39" s="168"/>
      <c r="D39" s="167">
        <f>D19+D20+D21+D31+D32+D35+D37</f>
        <v>0</v>
      </c>
      <c r="E39" s="169"/>
    </row>
    <row r="40" spans="1:5" ht="20.25" customHeight="1" x14ac:dyDescent="0.25">
      <c r="A40" s="1"/>
      <c r="B40" s="1"/>
      <c r="C40" s="1"/>
      <c r="D40" s="1"/>
      <c r="E40" s="1"/>
    </row>
    <row r="41" spans="1:5" ht="18.75" x14ac:dyDescent="0.3">
      <c r="A41" s="163" t="s">
        <v>31</v>
      </c>
      <c r="B41" s="164"/>
      <c r="C41" s="164"/>
      <c r="D41" s="164"/>
      <c r="E41" s="165"/>
    </row>
    <row r="42" spans="1:5" ht="36" customHeight="1" thickBot="1" x14ac:dyDescent="0.35">
      <c r="A42" s="12" t="s">
        <v>32</v>
      </c>
      <c r="B42" s="13" t="s">
        <v>10</v>
      </c>
      <c r="C42" s="14"/>
      <c r="D42" s="13" t="s">
        <v>11</v>
      </c>
      <c r="E42" s="15"/>
    </row>
    <row r="43" spans="1:5" ht="15.75" customHeight="1" thickTop="1" x14ac:dyDescent="0.25">
      <c r="A43" s="1"/>
      <c r="B43" s="23"/>
      <c r="C43" s="5"/>
      <c r="D43" s="23"/>
      <c r="E43" s="1"/>
    </row>
    <row r="44" spans="1:5" ht="31.5" customHeight="1" x14ac:dyDescent="0.25">
      <c r="A44" s="24" t="s">
        <v>33</v>
      </c>
      <c r="B44" s="17"/>
      <c r="C44" s="1"/>
      <c r="D44" s="17"/>
      <c r="E44" s="1"/>
    </row>
    <row r="45" spans="1:5" ht="15.75" customHeight="1" x14ac:dyDescent="0.25">
      <c r="A45" s="1"/>
      <c r="B45" s="23"/>
      <c r="C45" s="5"/>
      <c r="D45" s="23"/>
      <c r="E45" s="1"/>
    </row>
    <row r="46" spans="1:5" ht="30.75" customHeight="1" x14ac:dyDescent="0.25">
      <c r="A46" s="25" t="s">
        <v>34</v>
      </c>
      <c r="B46" s="17"/>
      <c r="C46" s="1"/>
      <c r="D46" s="17"/>
      <c r="E46" s="1"/>
    </row>
    <row r="47" spans="1:5" ht="15.75" customHeight="1" x14ac:dyDescent="0.25">
      <c r="A47" s="1"/>
      <c r="B47" s="23"/>
      <c r="C47" s="5"/>
      <c r="D47" s="23"/>
      <c r="E47" s="1"/>
    </row>
    <row r="48" spans="1:5" ht="30" x14ac:dyDescent="0.25">
      <c r="A48" s="25" t="s">
        <v>35</v>
      </c>
      <c r="B48" s="17"/>
      <c r="C48" s="1"/>
      <c r="D48" s="17"/>
      <c r="E48" s="1"/>
    </row>
    <row r="49" spans="1:5" ht="15.75" customHeight="1" x14ac:dyDescent="0.25">
      <c r="A49" s="1"/>
      <c r="B49" s="23"/>
      <c r="C49" s="5"/>
      <c r="D49" s="23"/>
      <c r="E49" s="1"/>
    </row>
    <row r="50" spans="1:5" ht="30" customHeight="1" x14ac:dyDescent="0.25">
      <c r="A50" s="25" t="s">
        <v>36</v>
      </c>
      <c r="B50" s="17"/>
      <c r="C50" s="1"/>
      <c r="D50" s="17"/>
      <c r="E50" s="1"/>
    </row>
    <row r="51" spans="1:5" x14ac:dyDescent="0.25">
      <c r="A51" s="1"/>
      <c r="B51" s="1"/>
      <c r="C51" s="1"/>
      <c r="D51" s="1"/>
      <c r="E51" s="1"/>
    </row>
    <row r="52" spans="1:5" ht="35.25" customHeight="1" x14ac:dyDescent="0.25">
      <c r="A52" s="25" t="s">
        <v>37</v>
      </c>
      <c r="B52" s="17"/>
      <c r="C52" s="1"/>
      <c r="D52" s="17"/>
      <c r="E52" s="1"/>
    </row>
    <row r="53" spans="1:5" x14ac:dyDescent="0.25">
      <c r="A53" s="1"/>
      <c r="B53" s="1"/>
      <c r="C53" s="1"/>
      <c r="D53" s="1"/>
      <c r="E53" s="1"/>
    </row>
    <row r="54" spans="1:5" x14ac:dyDescent="0.25">
      <c r="A54" s="26" t="s">
        <v>38</v>
      </c>
      <c r="B54" s="17"/>
      <c r="C54" s="1"/>
      <c r="D54" s="17"/>
      <c r="E54" s="1"/>
    </row>
    <row r="55" spans="1:5" x14ac:dyDescent="0.25">
      <c r="A55" s="1"/>
      <c r="B55" s="1"/>
      <c r="C55" s="1"/>
      <c r="D55" s="1"/>
      <c r="E55" s="1"/>
    </row>
    <row r="56" spans="1:5" x14ac:dyDescent="0.25">
      <c r="A56" s="26" t="s">
        <v>39</v>
      </c>
      <c r="B56" s="17"/>
      <c r="C56" s="1"/>
      <c r="D56" s="17"/>
      <c r="E56" s="1"/>
    </row>
    <row r="57" spans="1:5" x14ac:dyDescent="0.25">
      <c r="A57" s="1"/>
      <c r="B57" s="1"/>
      <c r="C57" s="1"/>
      <c r="D57" s="1"/>
      <c r="E57" s="1"/>
    </row>
    <row r="58" spans="1:5" x14ac:dyDescent="0.25">
      <c r="A58" s="26" t="s">
        <v>40</v>
      </c>
      <c r="B58" s="17"/>
      <c r="C58" s="1"/>
      <c r="D58" s="17"/>
      <c r="E58" s="1"/>
    </row>
    <row r="59" spans="1:5" ht="20.25" customHeight="1" x14ac:dyDescent="0.25">
      <c r="A59" s="1"/>
      <c r="B59" s="1"/>
      <c r="C59" s="1"/>
      <c r="D59" s="1"/>
      <c r="E59" s="1"/>
    </row>
    <row r="60" spans="1:5" ht="21.75" customHeight="1" x14ac:dyDescent="0.3">
      <c r="A60" s="170" t="s">
        <v>41</v>
      </c>
      <c r="B60" s="171">
        <f>B44+B46+B48+B50+B52+B54+B58+B56</f>
        <v>0</v>
      </c>
      <c r="C60" s="172"/>
      <c r="D60" s="171">
        <f>D44+D46+D48+D50+D52+D54+D58+D56</f>
        <v>0</v>
      </c>
      <c r="E60" s="173"/>
    </row>
    <row r="61" spans="1:5" ht="40.5" customHeight="1" thickBot="1" x14ac:dyDescent="0.35">
      <c r="A61" s="28" t="s">
        <v>42</v>
      </c>
      <c r="B61" s="13"/>
      <c r="C61" s="14"/>
      <c r="D61" s="13"/>
      <c r="E61" s="15"/>
    </row>
    <row r="62" spans="1:5" ht="19.5" customHeight="1" thickTop="1" x14ac:dyDescent="0.25">
      <c r="A62" s="1"/>
      <c r="B62" s="1"/>
      <c r="C62" s="1"/>
      <c r="D62" s="1"/>
      <c r="E62" s="1"/>
    </row>
    <row r="63" spans="1:5" ht="32.25" x14ac:dyDescent="0.25">
      <c r="A63" s="174" t="s">
        <v>43</v>
      </c>
      <c r="B63" s="171">
        <f>B39-B60</f>
        <v>0</v>
      </c>
      <c r="C63" s="172"/>
      <c r="D63" s="171">
        <f>D39-D60</f>
        <v>0</v>
      </c>
      <c r="E63" s="173"/>
    </row>
    <row r="64" spans="1:5" ht="38.25" customHeight="1" x14ac:dyDescent="0.25">
      <c r="A64" s="243" t="s">
        <v>155</v>
      </c>
      <c r="B64" s="243"/>
      <c r="C64" s="243"/>
      <c r="D64" s="243"/>
      <c r="E64" s="243"/>
    </row>
    <row r="65" spans="1:16" ht="24" customHeight="1" x14ac:dyDescent="0.25">
      <c r="A65" s="153"/>
      <c r="B65" s="154"/>
      <c r="C65" s="153"/>
      <c r="D65" s="153"/>
      <c r="E65" s="153"/>
    </row>
    <row r="66" spans="1:16" ht="19.5" customHeight="1" thickBot="1" x14ac:dyDescent="0.35">
      <c r="A66" s="29" t="s">
        <v>44</v>
      </c>
      <c r="B66" s="30" t="str">
        <f>IF(B63&gt;D63,"Plaintiff",IF(B63&lt;D63,"Defendant","N/A"))</f>
        <v>N/A</v>
      </c>
      <c r="C66" s="1"/>
      <c r="D66" s="1"/>
      <c r="E66" s="1"/>
    </row>
    <row r="67" spans="1:16" ht="10.5" customHeight="1" x14ac:dyDescent="0.3">
      <c r="A67" s="29"/>
      <c r="B67" s="1"/>
      <c r="C67" s="1"/>
      <c r="D67" s="1"/>
      <c r="E67" s="1"/>
    </row>
    <row r="68" spans="1:16" ht="19.5" thickBot="1" x14ac:dyDescent="0.35">
      <c r="A68" s="29" t="s">
        <v>45</v>
      </c>
      <c r="B68" s="30" t="str">
        <f>IF(B63&lt;D63,"Plaintiff",IF(B63&gt;D63,"Defendant","N/A"))</f>
        <v>N/A</v>
      </c>
      <c r="C68" s="1"/>
      <c r="D68" s="1"/>
      <c r="E68" s="1"/>
    </row>
    <row r="69" spans="1:16" ht="17.25" customHeight="1" x14ac:dyDescent="0.25">
      <c r="A69" s="1"/>
      <c r="B69" s="1"/>
      <c r="C69" s="1"/>
      <c r="D69" s="1"/>
      <c r="E69" s="1"/>
    </row>
    <row r="70" spans="1:16" ht="30" customHeight="1" x14ac:dyDescent="0.5">
      <c r="A70" s="240" t="s">
        <v>197</v>
      </c>
      <c r="B70" s="241"/>
      <c r="C70" s="241"/>
      <c r="D70" s="241"/>
      <c r="E70" s="242"/>
      <c r="F70" s="223"/>
      <c r="G70" s="16"/>
      <c r="H70" s="16"/>
      <c r="I70" s="16"/>
      <c r="J70" s="16"/>
      <c r="K70" s="16"/>
      <c r="L70" s="16"/>
      <c r="M70" s="16"/>
      <c r="N70" s="16"/>
      <c r="O70" s="16"/>
      <c r="P70" s="16"/>
    </row>
    <row r="71" spans="1:16" ht="36.75" customHeight="1" x14ac:dyDescent="0.25">
      <c r="A71" s="209" t="s">
        <v>187</v>
      </c>
      <c r="B71" s="1"/>
      <c r="C71" s="1"/>
      <c r="D71" s="1"/>
      <c r="E71" s="1"/>
    </row>
    <row r="72" spans="1:16" ht="25.5" customHeight="1" x14ac:dyDescent="0.25">
      <c r="A72" s="213" t="s">
        <v>169</v>
      </c>
      <c r="B72" s="207" t="s">
        <v>61</v>
      </c>
      <c r="C72" s="1"/>
      <c r="D72" s="46"/>
      <c r="E72" s="1"/>
    </row>
    <row r="73" spans="1:16" ht="76.5" customHeight="1" x14ac:dyDescent="0.25">
      <c r="A73" s="233" t="s">
        <v>189</v>
      </c>
      <c r="B73" s="233"/>
      <c r="C73" s="233"/>
      <c r="D73" s="233"/>
      <c r="E73" s="233"/>
    </row>
    <row r="74" spans="1:16" ht="21" customHeight="1" x14ac:dyDescent="0.25">
      <c r="A74" s="209"/>
      <c r="B74" s="1"/>
      <c r="C74" s="1"/>
      <c r="D74" s="1"/>
      <c r="E74" s="1"/>
    </row>
    <row r="75" spans="1:16" ht="23.25" customHeight="1" x14ac:dyDescent="0.3">
      <c r="A75" s="211" t="s">
        <v>184</v>
      </c>
      <c r="B75" s="45"/>
      <c r="C75" s="1"/>
      <c r="D75" s="212"/>
      <c r="E75" s="1"/>
    </row>
    <row r="76" spans="1:16" ht="20.25" customHeight="1" x14ac:dyDescent="0.25">
      <c r="A76" s="245" t="s">
        <v>211</v>
      </c>
      <c r="B76" s="246"/>
      <c r="C76" s="246"/>
      <c r="D76" s="246"/>
      <c r="E76" s="210"/>
    </row>
    <row r="77" spans="1:16" ht="39.75" customHeight="1" x14ac:dyDescent="0.25">
      <c r="A77" s="245" t="s">
        <v>188</v>
      </c>
      <c r="B77" s="246"/>
      <c r="C77" s="246"/>
      <c r="D77" s="246"/>
      <c r="E77" s="210"/>
    </row>
    <row r="78" spans="1:16" ht="12" customHeight="1" x14ac:dyDescent="0.25">
      <c r="A78" s="209"/>
      <c r="B78" s="1"/>
      <c r="C78" s="1"/>
      <c r="D78" s="1"/>
      <c r="E78" s="1"/>
    </row>
    <row r="79" spans="1:16" ht="23.25" customHeight="1" x14ac:dyDescent="0.3">
      <c r="A79" s="211" t="s">
        <v>183</v>
      </c>
      <c r="B79" s="45"/>
      <c r="C79" s="1"/>
      <c r="D79" s="212"/>
      <c r="E79" s="1"/>
    </row>
    <row r="80" spans="1:16" ht="19.5" customHeight="1" x14ac:dyDescent="0.25">
      <c r="A80" s="245" t="s">
        <v>212</v>
      </c>
      <c r="B80" s="246"/>
      <c r="C80" s="246"/>
      <c r="D80" s="246"/>
      <c r="E80" s="246"/>
    </row>
    <row r="81" spans="1:16" ht="38.25" customHeight="1" x14ac:dyDescent="0.25">
      <c r="A81" s="245" t="s">
        <v>195</v>
      </c>
      <c r="B81" s="246"/>
      <c r="C81" s="246"/>
      <c r="D81" s="246"/>
      <c r="E81" s="246"/>
    </row>
    <row r="82" spans="1:16" ht="14.25" customHeight="1" x14ac:dyDescent="0.25">
      <c r="A82" s="254" t="s">
        <v>182</v>
      </c>
      <c r="B82" s="255"/>
      <c r="C82" s="255"/>
      <c r="D82" s="255"/>
      <c r="E82" s="255"/>
    </row>
    <row r="83" spans="1:16" ht="45.75" customHeight="1" x14ac:dyDescent="0.25">
      <c r="A83" s="252" t="s">
        <v>196</v>
      </c>
      <c r="B83" s="252"/>
      <c r="C83" s="252"/>
      <c r="D83" s="252"/>
      <c r="E83" s="252"/>
    </row>
    <row r="84" spans="1:16" ht="30" customHeight="1" x14ac:dyDescent="0.4">
      <c r="A84" s="240" t="s">
        <v>197</v>
      </c>
      <c r="B84" s="241"/>
      <c r="C84" s="241"/>
      <c r="D84" s="241"/>
      <c r="E84" s="242"/>
      <c r="F84" s="231"/>
      <c r="G84" s="232"/>
      <c r="H84" s="232"/>
      <c r="I84" s="232"/>
      <c r="J84" s="232"/>
      <c r="K84" s="232"/>
      <c r="L84" s="232"/>
      <c r="M84" s="232"/>
      <c r="N84" s="232"/>
      <c r="O84" s="232"/>
      <c r="P84" s="232"/>
    </row>
    <row r="85" spans="1:16" ht="23.25" customHeight="1" thickBot="1" x14ac:dyDescent="0.35">
      <c r="A85" s="28" t="s">
        <v>46</v>
      </c>
      <c r="B85" s="13"/>
      <c r="C85" s="14"/>
      <c r="D85" s="13"/>
      <c r="E85" s="15"/>
    </row>
    <row r="86" spans="1:16" ht="19.5" customHeight="1" thickTop="1" x14ac:dyDescent="0.25">
      <c r="A86" s="31" t="s">
        <v>47</v>
      </c>
      <c r="B86" s="1"/>
      <c r="C86" s="1"/>
      <c r="D86" s="1"/>
      <c r="E86" s="1"/>
    </row>
    <row r="87" spans="1:16" hidden="1" x14ac:dyDescent="0.25">
      <c r="A87" s="26" t="s">
        <v>48</v>
      </c>
      <c r="B87" s="23"/>
      <c r="C87" s="1"/>
      <c r="D87" s="23">
        <f>IF(B63&gt;D63,B63,D63)</f>
        <v>0</v>
      </c>
      <c r="E87" s="32"/>
    </row>
    <row r="88" spans="1:16" x14ac:dyDescent="0.25">
      <c r="A88" s="1" t="s">
        <v>49</v>
      </c>
      <c r="B88" s="218" t="str">
        <f>B66</f>
        <v>N/A</v>
      </c>
      <c r="C88" s="1"/>
      <c r="D88" s="33">
        <f>IF(D87&gt;I1,I1,D87)</f>
        <v>0</v>
      </c>
      <c r="E88" s="1"/>
    </row>
    <row r="89" spans="1:16" x14ac:dyDescent="0.25">
      <c r="A89" s="34" t="s">
        <v>50</v>
      </c>
      <c r="B89" s="220" t="str">
        <f>B68</f>
        <v>N/A</v>
      </c>
      <c r="C89" s="34"/>
      <c r="D89" s="35">
        <f>IF(B63&lt;D63,B63,D63)</f>
        <v>0</v>
      </c>
      <c r="E89" s="36"/>
    </row>
    <row r="90" spans="1:16" ht="19.5" customHeight="1" x14ac:dyDescent="0.25">
      <c r="A90" s="26" t="s">
        <v>51</v>
      </c>
      <c r="B90" s="1"/>
      <c r="C90" s="1"/>
      <c r="D90" s="23"/>
      <c r="E90" s="32"/>
    </row>
    <row r="91" spans="1:16" x14ac:dyDescent="0.25">
      <c r="A91" s="1" t="s">
        <v>52</v>
      </c>
      <c r="B91" s="1"/>
      <c r="C91" s="1"/>
      <c r="D91" s="37">
        <f>D88*0.2</f>
        <v>0</v>
      </c>
      <c r="E91" s="32"/>
    </row>
    <row r="92" spans="1:16" x14ac:dyDescent="0.25">
      <c r="A92" s="5" t="s">
        <v>53</v>
      </c>
      <c r="B92" s="5"/>
      <c r="C92" s="38" t="s">
        <v>54</v>
      </c>
      <c r="D92" s="39">
        <f>D89*0.25</f>
        <v>0</v>
      </c>
      <c r="E92" s="40"/>
    </row>
    <row r="93" spans="1:16" x14ac:dyDescent="0.25">
      <c r="A93" s="19" t="s">
        <v>55</v>
      </c>
      <c r="B93" s="19"/>
      <c r="C93" s="19"/>
      <c r="D93" s="41">
        <f>D91-D92</f>
        <v>0</v>
      </c>
      <c r="E93" s="40"/>
    </row>
    <row r="94" spans="1:16" ht="19.5" customHeight="1" x14ac:dyDescent="0.25">
      <c r="A94" s="19" t="s">
        <v>56</v>
      </c>
      <c r="B94" s="5"/>
      <c r="C94" s="5"/>
      <c r="D94" s="23"/>
      <c r="E94" s="40"/>
    </row>
    <row r="95" spans="1:16" x14ac:dyDescent="0.25">
      <c r="A95" s="1" t="s">
        <v>57</v>
      </c>
      <c r="B95" s="1"/>
      <c r="C95" s="1"/>
      <c r="D95" s="37">
        <f>D88*0.3</f>
        <v>0</v>
      </c>
      <c r="E95" s="32"/>
    </row>
    <row r="96" spans="1:16" x14ac:dyDescent="0.25">
      <c r="A96" s="5" t="s">
        <v>58</v>
      </c>
      <c r="B96" s="5"/>
      <c r="C96" s="38" t="s">
        <v>54</v>
      </c>
      <c r="D96" s="39">
        <f>D89*0.2</f>
        <v>0</v>
      </c>
      <c r="E96" s="40"/>
    </row>
    <row r="97" spans="1:5" ht="16.5" customHeight="1" x14ac:dyDescent="0.25">
      <c r="A97" s="151" t="s">
        <v>59</v>
      </c>
      <c r="B97" s="42"/>
      <c r="C97" s="42"/>
      <c r="D97" s="43">
        <f>D95-D96</f>
        <v>0</v>
      </c>
      <c r="E97" s="36"/>
    </row>
    <row r="98" spans="1:5" x14ac:dyDescent="0.25">
      <c r="A98" s="253" t="s">
        <v>154</v>
      </c>
      <c r="B98" s="253"/>
      <c r="C98" s="253"/>
      <c r="D98" s="253"/>
      <c r="E98" s="253"/>
    </row>
    <row r="99" spans="1:5" ht="15.75" x14ac:dyDescent="0.25">
      <c r="A99" s="44" t="s">
        <v>60</v>
      </c>
      <c r="B99" s="45" t="s">
        <v>61</v>
      </c>
      <c r="C99" s="1"/>
      <c r="D99" s="46"/>
      <c r="E99" s="1"/>
    </row>
    <row r="100" spans="1:5" ht="6.75" customHeight="1" x14ac:dyDescent="0.25">
      <c r="A100" s="261"/>
      <c r="B100" s="261"/>
      <c r="C100" s="261"/>
      <c r="D100" s="261"/>
      <c r="E100" s="1"/>
    </row>
    <row r="101" spans="1:5" ht="15.75" x14ac:dyDescent="0.25">
      <c r="A101" s="47" t="s">
        <v>62</v>
      </c>
      <c r="B101" s="45" t="s">
        <v>61</v>
      </c>
      <c r="C101" s="1"/>
      <c r="D101" s="46"/>
      <c r="E101" s="1"/>
    </row>
    <row r="102" spans="1:5" ht="22.5" customHeight="1" x14ac:dyDescent="0.25">
      <c r="A102" s="48" t="s">
        <v>63</v>
      </c>
      <c r="B102" s="48"/>
      <c r="C102" s="48"/>
      <c r="D102" s="48"/>
      <c r="E102" s="48"/>
    </row>
    <row r="103" spans="1:5" ht="19.5" customHeight="1" x14ac:dyDescent="0.25">
      <c r="A103" s="26" t="s">
        <v>64</v>
      </c>
      <c r="B103" s="1"/>
      <c r="C103" s="1"/>
      <c r="D103" s="49"/>
      <c r="E103" s="32"/>
    </row>
    <row r="104" spans="1:5" x14ac:dyDescent="0.25">
      <c r="A104" s="1" t="s">
        <v>65</v>
      </c>
      <c r="B104" s="1"/>
      <c r="C104" s="1"/>
      <c r="D104" s="37">
        <f>D88+D89</f>
        <v>0</v>
      </c>
      <c r="E104" s="32"/>
    </row>
    <row r="105" spans="1:5" x14ac:dyDescent="0.25">
      <c r="A105" s="5" t="s">
        <v>66</v>
      </c>
      <c r="B105" s="5"/>
      <c r="C105" s="38"/>
      <c r="D105" s="37">
        <f>D104*0.4</f>
        <v>0</v>
      </c>
      <c r="E105" s="40"/>
    </row>
    <row r="106" spans="1:5" x14ac:dyDescent="0.25">
      <c r="A106" s="26" t="s">
        <v>67</v>
      </c>
      <c r="B106" s="26"/>
      <c r="C106" s="26"/>
      <c r="D106" s="41">
        <f>D105-D89</f>
        <v>0</v>
      </c>
      <c r="E106" s="32"/>
    </row>
    <row r="107" spans="1:5" hidden="1" x14ac:dyDescent="0.25">
      <c r="A107" s="1"/>
      <c r="B107" s="1"/>
      <c r="C107" s="1"/>
      <c r="D107" s="1">
        <f>IF(D112=0,0,1)</f>
        <v>0</v>
      </c>
      <c r="E107" s="32"/>
    </row>
    <row r="108" spans="1:5" hidden="1" x14ac:dyDescent="0.25">
      <c r="A108" s="1" t="s">
        <v>68</v>
      </c>
      <c r="B108" s="1"/>
      <c r="C108" s="1"/>
      <c r="D108" s="1">
        <f>IF(OR(ISBLANK(D99),ISBLANK(D101)),0,1)</f>
        <v>0</v>
      </c>
      <c r="E108" s="32"/>
    </row>
    <row r="109" spans="1:5" hidden="1" x14ac:dyDescent="0.25">
      <c r="A109" s="1" t="s">
        <v>69</v>
      </c>
      <c r="B109" s="1"/>
      <c r="C109" s="1"/>
      <c r="D109" s="49">
        <f>(IF(AND(D99=1,D101=1),D93,D97*D108))</f>
        <v>0</v>
      </c>
      <c r="E109" s="32"/>
    </row>
    <row r="110" spans="1:5" hidden="1" x14ac:dyDescent="0.25">
      <c r="A110" s="1" t="s">
        <v>70</v>
      </c>
      <c r="B110" s="1"/>
      <c r="C110" s="1"/>
      <c r="D110" s="49">
        <f>IF(D109&lt;D106,D109,D106)</f>
        <v>0</v>
      </c>
      <c r="E110" s="32"/>
    </row>
    <row r="111" spans="1:5" ht="4.5" customHeight="1" x14ac:dyDescent="0.25">
      <c r="A111" s="26"/>
      <c r="B111" s="1"/>
      <c r="C111" s="1"/>
      <c r="D111" s="50"/>
      <c r="E111" s="1"/>
    </row>
    <row r="112" spans="1:5" ht="29.25" x14ac:dyDescent="0.25">
      <c r="A112" s="51" t="s">
        <v>71</v>
      </c>
      <c r="B112" s="27"/>
      <c r="C112" s="27"/>
      <c r="D112" s="52">
        <f>IF(D110&gt;0,D110,0)</f>
        <v>0</v>
      </c>
      <c r="E112" s="53"/>
    </row>
    <row r="113" spans="1:38" ht="23.25" customHeight="1" thickBot="1" x14ac:dyDescent="0.35">
      <c r="A113" s="28" t="s">
        <v>72</v>
      </c>
      <c r="B113" s="13"/>
      <c r="C113" s="14"/>
      <c r="D113" s="13"/>
      <c r="E113" s="15"/>
    </row>
    <row r="114" spans="1:38" ht="19.5" customHeight="1" thickTop="1" x14ac:dyDescent="0.25">
      <c r="A114" s="26" t="s">
        <v>73</v>
      </c>
      <c r="B114" s="1"/>
      <c r="C114" s="1"/>
      <c r="D114" s="1"/>
      <c r="E114" s="1"/>
    </row>
    <row r="115" spans="1:38" x14ac:dyDescent="0.25">
      <c r="A115" s="1" t="s">
        <v>74</v>
      </c>
      <c r="B115" s="1"/>
      <c r="C115" s="1"/>
      <c r="D115" s="55">
        <f>D88</f>
        <v>0</v>
      </c>
      <c r="E115" s="32"/>
    </row>
    <row r="116" spans="1:38" x14ac:dyDescent="0.25">
      <c r="A116" s="5" t="s">
        <v>75</v>
      </c>
      <c r="B116" s="5"/>
      <c r="C116" s="38" t="s">
        <v>54</v>
      </c>
      <c r="D116" s="39">
        <f>D112</f>
        <v>0</v>
      </c>
      <c r="E116" s="5"/>
    </row>
    <row r="117" spans="1:38" x14ac:dyDescent="0.25">
      <c r="A117" s="1" t="s">
        <v>76</v>
      </c>
      <c r="B117" s="1"/>
      <c r="C117" s="1"/>
      <c r="D117" s="56">
        <f>D115-D116</f>
        <v>0</v>
      </c>
      <c r="E117" s="1"/>
    </row>
    <row r="118" spans="1:38" ht="17.25" customHeight="1" x14ac:dyDescent="0.25">
      <c r="A118" s="57" t="s">
        <v>77</v>
      </c>
      <c r="B118" s="1"/>
      <c r="C118" s="1"/>
      <c r="D118" s="58"/>
      <c r="E118" s="1"/>
    </row>
    <row r="119" spans="1:38" ht="15.75" customHeight="1" x14ac:dyDescent="0.35">
      <c r="A119" s="262" t="s">
        <v>198</v>
      </c>
      <c r="B119" s="263"/>
      <c r="C119" s="5"/>
      <c r="D119" s="59" t="str">
        <f>IF(AND(D112&gt;0,D117&lt;G1),"Yes","No")</f>
        <v>No</v>
      </c>
      <c r="E119" s="5"/>
      <c r="F119" s="228"/>
    </row>
    <row r="120" spans="1:38" ht="19.5" customHeight="1" x14ac:dyDescent="0.25">
      <c r="A120" s="26" t="s">
        <v>78</v>
      </c>
      <c r="B120" s="1"/>
      <c r="C120" s="1"/>
      <c r="D120" s="1"/>
      <c r="E120" s="1"/>
    </row>
    <row r="121" spans="1:38" x14ac:dyDescent="0.25">
      <c r="A121" s="1" t="s">
        <v>79</v>
      </c>
      <c r="B121" s="1"/>
      <c r="C121" s="1"/>
      <c r="D121" s="55">
        <f>IF(D119="Yes",D88,0)</f>
        <v>0</v>
      </c>
      <c r="E121" s="1"/>
    </row>
    <row r="122" spans="1:38" x14ac:dyDescent="0.25">
      <c r="A122" s="5" t="s">
        <v>80</v>
      </c>
      <c r="B122" s="5"/>
      <c r="C122" s="5"/>
      <c r="D122" s="37">
        <f>IF(D119="Yes",G1,0)</f>
        <v>0</v>
      </c>
      <c r="E122" s="5"/>
    </row>
    <row r="123" spans="1:38" x14ac:dyDescent="0.25">
      <c r="A123" s="1" t="s">
        <v>81</v>
      </c>
      <c r="B123" s="1"/>
      <c r="C123" s="1"/>
      <c r="D123" s="55">
        <f>D121-D122</f>
        <v>0</v>
      </c>
      <c r="E123" s="1"/>
    </row>
    <row r="124" spans="1:38" ht="15.75" x14ac:dyDescent="0.25">
      <c r="A124" s="27" t="s">
        <v>82</v>
      </c>
      <c r="B124" s="27"/>
      <c r="C124" s="27"/>
      <c r="D124" s="60">
        <f>IF(D123&lt;=0,0,D123)</f>
        <v>0</v>
      </c>
      <c r="E124" s="27"/>
    </row>
    <row r="125" spans="1:38" ht="23.25" customHeight="1" thickBot="1" x14ac:dyDescent="0.35">
      <c r="A125" s="28" t="s">
        <v>83</v>
      </c>
      <c r="B125" s="13"/>
      <c r="C125" s="14"/>
      <c r="D125" s="221" t="str">
        <f>B88&amp;" pays the "&amp;B89</f>
        <v>N/A pays the N/A</v>
      </c>
      <c r="E125" s="15"/>
    </row>
    <row r="126" spans="1:38" ht="19.5" thickTop="1" x14ac:dyDescent="0.3">
      <c r="A126" s="61" t="s">
        <v>84</v>
      </c>
      <c r="B126" s="244"/>
      <c r="C126" s="244"/>
      <c r="D126" s="62">
        <f>IF(D121&gt;0,D124,D112)</f>
        <v>0</v>
      </c>
      <c r="E126" s="63"/>
    </row>
    <row r="127" spans="1:38" s="66" customFormat="1" ht="12" customHeight="1" x14ac:dyDescent="0.2">
      <c r="A127" s="64" t="s">
        <v>85</v>
      </c>
      <c r="B127" s="64"/>
      <c r="C127" s="64"/>
      <c r="D127" s="65">
        <f>D126/12</f>
        <v>0</v>
      </c>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row>
    <row r="128" spans="1:38" s="66" customFormat="1" ht="12" customHeight="1" x14ac:dyDescent="0.2">
      <c r="A128" s="64" t="s">
        <v>86</v>
      </c>
      <c r="B128" s="64"/>
      <c r="C128" s="64"/>
      <c r="D128" s="65">
        <f>D126/24</f>
        <v>0</v>
      </c>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row>
    <row r="129" spans="1:38" s="66" customFormat="1" ht="12" customHeight="1" x14ac:dyDescent="0.2">
      <c r="A129" s="64" t="s">
        <v>87</v>
      </c>
      <c r="B129" s="64"/>
      <c r="C129" s="64"/>
      <c r="D129" s="65">
        <f>D126/26</f>
        <v>0</v>
      </c>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row>
    <row r="130" spans="1:38" s="66" customFormat="1" ht="12" customHeight="1" x14ac:dyDescent="0.2">
      <c r="A130" s="67" t="s">
        <v>88</v>
      </c>
      <c r="B130" s="67"/>
      <c r="C130" s="67"/>
      <c r="D130" s="68">
        <f>D126/52</f>
        <v>0</v>
      </c>
      <c r="E130" s="67"/>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row>
    <row r="131" spans="1:38" ht="36.75" customHeight="1" x14ac:dyDescent="0.25">
      <c r="A131" s="264" t="s">
        <v>199</v>
      </c>
      <c r="B131" s="265"/>
      <c r="C131" s="265"/>
      <c r="D131" s="265"/>
      <c r="E131" s="265"/>
      <c r="F131" s="227"/>
      <c r="G131" s="224"/>
      <c r="H131" s="224"/>
      <c r="I131" s="224"/>
      <c r="J131" s="224"/>
      <c r="K131" s="224"/>
      <c r="L131" s="224"/>
      <c r="M131" s="224"/>
      <c r="N131" s="224"/>
      <c r="O131" s="224"/>
      <c r="P131" s="224"/>
      <c r="Q131" s="224"/>
    </row>
    <row r="132" spans="1:38" x14ac:dyDescent="0.25">
      <c r="A132" s="267" t="s">
        <v>148</v>
      </c>
      <c r="B132" s="267"/>
      <c r="C132" s="267"/>
      <c r="D132" s="267"/>
      <c r="E132" s="267"/>
      <c r="F132" s="226"/>
      <c r="G132" s="226"/>
      <c r="H132" s="226"/>
      <c r="I132" s="226"/>
      <c r="J132" s="226"/>
      <c r="K132" s="226"/>
      <c r="L132" s="226"/>
      <c r="M132" s="226"/>
      <c r="N132" s="226"/>
      <c r="O132" s="226"/>
      <c r="P132" s="226"/>
      <c r="Q132" s="226"/>
    </row>
    <row r="133" spans="1:38" x14ac:dyDescent="0.25">
      <c r="A133" s="266" t="s">
        <v>150</v>
      </c>
      <c r="B133" s="266"/>
      <c r="C133" s="266"/>
      <c r="D133" s="266"/>
      <c r="E133" s="266"/>
    </row>
    <row r="134" spans="1:38" ht="26.25" customHeight="1" x14ac:dyDescent="0.25">
      <c r="A134" s="264" t="s">
        <v>153</v>
      </c>
      <c r="B134" s="265"/>
      <c r="C134" s="265"/>
      <c r="D134" s="265"/>
      <c r="E134" s="265"/>
      <c r="F134" s="24"/>
      <c r="G134" s="24"/>
      <c r="H134" s="24"/>
      <c r="I134" s="24"/>
      <c r="J134" s="24"/>
      <c r="K134" s="24"/>
      <c r="L134" s="24"/>
      <c r="M134" s="24"/>
      <c r="N134" s="24"/>
      <c r="O134" s="24"/>
      <c r="P134" s="24"/>
      <c r="Q134" s="24"/>
    </row>
    <row r="135" spans="1:38" ht="18.75" x14ac:dyDescent="0.3">
      <c r="A135" s="175" t="s">
        <v>89</v>
      </c>
      <c r="B135" s="176"/>
      <c r="C135" s="176"/>
      <c r="D135" s="176"/>
      <c r="E135" s="176"/>
    </row>
    <row r="136" spans="1:38" ht="24.75" customHeight="1" x14ac:dyDescent="0.25">
      <c r="A136" s="235" t="s">
        <v>173</v>
      </c>
      <c r="B136" s="235"/>
      <c r="C136" s="235"/>
      <c r="D136" s="235"/>
      <c r="E136" s="235"/>
    </row>
    <row r="137" spans="1:38" s="66" customFormat="1" x14ac:dyDescent="0.25">
      <c r="A137" s="204" t="s">
        <v>162</v>
      </c>
      <c r="B137" s="193"/>
      <c r="C137" s="193"/>
      <c r="D137" s="194"/>
      <c r="E137" s="191"/>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row>
    <row r="138" spans="1:38" s="66" customFormat="1" ht="15.75" customHeight="1" x14ac:dyDescent="0.25">
      <c r="A138" s="214" t="s">
        <v>175</v>
      </c>
      <c r="B138" s="218" t="str">
        <f>B89</f>
        <v>N/A</v>
      </c>
      <c r="C138" s="214"/>
      <c r="D138" s="72">
        <f>D89+D126</f>
        <v>0</v>
      </c>
      <c r="E138" s="191"/>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row>
    <row r="139" spans="1:38" s="66" customFormat="1" ht="15.75" customHeight="1" x14ac:dyDescent="0.25">
      <c r="A139" s="215" t="s">
        <v>176</v>
      </c>
      <c r="B139" s="218" t="str">
        <f>B88</f>
        <v>N/A</v>
      </c>
      <c r="C139" s="215"/>
      <c r="D139" s="72">
        <f>D87-D126</f>
        <v>0</v>
      </c>
      <c r="E139" s="191"/>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row>
    <row r="140" spans="1:38" s="66" customFormat="1" ht="15" customHeight="1" x14ac:dyDescent="0.25">
      <c r="A140" s="203" t="s">
        <v>190</v>
      </c>
      <c r="B140" s="197"/>
      <c r="C140" s="199"/>
      <c r="D140" s="102"/>
      <c r="E140" s="191"/>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row>
    <row r="141" spans="1:38" s="66" customFormat="1" ht="15" customHeight="1" x14ac:dyDescent="0.2">
      <c r="A141" s="260" t="s">
        <v>174</v>
      </c>
      <c r="B141" s="260"/>
      <c r="C141" s="260"/>
      <c r="D141" s="260"/>
      <c r="E141" s="260"/>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row>
    <row r="142" spans="1:38" s="66" customFormat="1" ht="12" customHeight="1" x14ac:dyDescent="0.25">
      <c r="A142" s="202"/>
      <c r="B142" s="197"/>
      <c r="C142" s="197"/>
      <c r="D142" s="192"/>
      <c r="E142" s="191"/>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row>
    <row r="143" spans="1:38" s="66" customFormat="1" ht="15.75" x14ac:dyDescent="0.25">
      <c r="A143" s="202" t="s">
        <v>191</v>
      </c>
      <c r="B143" s="206"/>
      <c r="C143" s="197"/>
      <c r="D143" s="192"/>
      <c r="E143" s="191"/>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row>
    <row r="144" spans="1:38" s="66" customFormat="1" ht="15.75" customHeight="1" x14ac:dyDescent="0.25">
      <c r="A144" s="216" t="s">
        <v>193</v>
      </c>
      <c r="B144" s="218" t="str">
        <f>B68</f>
        <v>N/A</v>
      </c>
      <c r="C144" s="198"/>
      <c r="D144" s="201">
        <f>D89+D140</f>
        <v>0</v>
      </c>
      <c r="E144" s="191"/>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row>
    <row r="145" spans="1:38" s="66" customFormat="1" ht="17.25" customHeight="1" x14ac:dyDescent="0.25">
      <c r="A145" s="216" t="s">
        <v>194</v>
      </c>
      <c r="B145" s="219" t="str">
        <f>B66</f>
        <v>N/A</v>
      </c>
      <c r="C145" s="198"/>
      <c r="D145" s="201">
        <f>D87-D140</f>
        <v>0</v>
      </c>
      <c r="E145" s="191"/>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row>
    <row r="146" spans="1:38" s="66" customFormat="1" ht="12.75" hidden="1" x14ac:dyDescent="0.2">
      <c r="A146" s="193" t="s">
        <v>163</v>
      </c>
      <c r="B146" s="193"/>
      <c r="C146" s="193"/>
      <c r="D146" s="195">
        <f>IF(D72=0,D144,D138)</f>
        <v>0</v>
      </c>
      <c r="E146" s="196"/>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row>
    <row r="147" spans="1:38" s="66" customFormat="1" ht="12.75" hidden="1" x14ac:dyDescent="0.2">
      <c r="A147" s="193" t="s">
        <v>164</v>
      </c>
      <c r="B147" s="193"/>
      <c r="C147" s="193"/>
      <c r="D147" s="195">
        <f>IF(D72=0,D145,D139)</f>
        <v>0</v>
      </c>
      <c r="E147" s="196"/>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row>
    <row r="148" spans="1:38" ht="8.25" customHeight="1" x14ac:dyDescent="0.25">
      <c r="A148" s="73"/>
      <c r="B148" s="1"/>
      <c r="C148" s="1"/>
      <c r="D148" s="49"/>
      <c r="E148" s="1"/>
    </row>
    <row r="149" spans="1:38" ht="24" customHeight="1" x14ac:dyDescent="0.25">
      <c r="A149" s="257" t="s">
        <v>177</v>
      </c>
      <c r="B149" s="257"/>
      <c r="C149" s="185"/>
      <c r="D149" s="186">
        <f>IF(D72=0,D144+D145,D138+D139)</f>
        <v>0</v>
      </c>
      <c r="E149" s="185"/>
      <c r="F149" s="74"/>
    </row>
    <row r="150" spans="1:38" x14ac:dyDescent="0.25">
      <c r="A150" s="75"/>
      <c r="D150" s="76"/>
    </row>
    <row r="151" spans="1:38" hidden="1" x14ac:dyDescent="0.25">
      <c r="A151" s="77" t="s">
        <v>90</v>
      </c>
      <c r="D151" s="78">
        <f>IF(D149&lt;J1,D149,J1)</f>
        <v>0</v>
      </c>
    </row>
    <row r="152" spans="1:38" ht="34.5" customHeight="1" x14ac:dyDescent="0.3">
      <c r="A152" s="79" t="s">
        <v>91</v>
      </c>
      <c r="B152" s="80"/>
      <c r="C152" s="81"/>
      <c r="D152" s="80"/>
      <c r="E152" s="34"/>
    </row>
    <row r="153" spans="1:38" ht="24" customHeight="1" x14ac:dyDescent="0.25">
      <c r="A153" s="19" t="s">
        <v>178</v>
      </c>
      <c r="B153" s="217" t="str">
        <f>IF(D101=1,B88,B89)</f>
        <v>N/A</v>
      </c>
      <c r="C153" s="31"/>
      <c r="D153" s="41" t="str">
        <f>IF(ISBLANK(D101),"Answer Step C (L84)",IF(D101=0,D146,IF(D101=1,D147,"Incorrect Code")))</f>
        <v>Answer Step C (L84)</v>
      </c>
      <c r="E153" s="26"/>
    </row>
    <row r="154" spans="1:38" ht="15.75" hidden="1" x14ac:dyDescent="0.25">
      <c r="A154" s="19"/>
      <c r="B154" s="205" t="str">
        <f>IF(B153="Plaintiff","Defendant","Plaintiff")</f>
        <v>Plaintiff</v>
      </c>
      <c r="C154" s="31"/>
      <c r="D154" s="41"/>
      <c r="E154" s="26"/>
    </row>
    <row r="155" spans="1:38" ht="22.5" customHeight="1" x14ac:dyDescent="0.25">
      <c r="A155" s="82" t="s">
        <v>179</v>
      </c>
      <c r="B155" s="83"/>
      <c r="C155" s="83"/>
      <c r="D155" s="84" t="e">
        <f>D153/D149</f>
        <v>#VALUE!</v>
      </c>
      <c r="E155" s="85"/>
    </row>
    <row r="156" spans="1:38" ht="15.75" x14ac:dyDescent="0.25">
      <c r="A156" s="86" t="s">
        <v>92</v>
      </c>
      <c r="B156" s="83"/>
      <c r="C156" s="83"/>
      <c r="D156" s="87"/>
      <c r="E156" s="85"/>
      <c r="F156" s="88"/>
      <c r="G156" s="85"/>
      <c r="H156" s="85"/>
      <c r="I156" s="85"/>
      <c r="J156" s="85"/>
      <c r="N156" s="88"/>
      <c r="O156" s="88"/>
    </row>
    <row r="157" spans="1:38" ht="15.75" x14ac:dyDescent="0.25">
      <c r="A157" s="82" t="s">
        <v>180</v>
      </c>
      <c r="B157" s="89"/>
      <c r="C157" s="89"/>
      <c r="D157" s="84" t="e">
        <f>IF(D101=1,D146/D149,D147/D149)</f>
        <v>#DIV/0!</v>
      </c>
      <c r="E157" s="90"/>
    </row>
    <row r="158" spans="1:38" ht="15.75" x14ac:dyDescent="0.25">
      <c r="A158" s="86" t="s">
        <v>93</v>
      </c>
      <c r="B158" s="83"/>
      <c r="C158" s="83"/>
      <c r="D158" s="87"/>
      <c r="E158" s="85"/>
      <c r="F158" s="88"/>
      <c r="G158" s="85"/>
      <c r="H158" s="85"/>
      <c r="I158" s="85"/>
      <c r="J158" s="85"/>
      <c r="N158" s="88"/>
      <c r="O158" s="88"/>
    </row>
    <row r="159" spans="1:38" x14ac:dyDescent="0.25">
      <c r="A159" s="91"/>
      <c r="B159" s="1"/>
      <c r="C159" s="1"/>
      <c r="D159" s="1"/>
      <c r="E159" s="1"/>
    </row>
    <row r="160" spans="1:38" ht="15.75" x14ac:dyDescent="0.25">
      <c r="A160" s="200" t="s">
        <v>181</v>
      </c>
      <c r="B160" s="1"/>
      <c r="C160" s="1"/>
      <c r="D160" s="92"/>
      <c r="E160" s="1"/>
    </row>
    <row r="161" spans="1:17" x14ac:dyDescent="0.25">
      <c r="A161" s="1"/>
      <c r="B161" s="1"/>
      <c r="C161" s="1"/>
      <c r="D161" s="50"/>
      <c r="E161" s="1"/>
    </row>
    <row r="162" spans="1:17" hidden="1" x14ac:dyDescent="0.25">
      <c r="A162" s="93" t="s">
        <v>94</v>
      </c>
      <c r="B162" s="1"/>
      <c r="C162" s="1"/>
      <c r="D162" s="49">
        <f>IF(D160=1,D149*0.17,IF(D160=2,D149*0.25,IF(D160=3,D149*0.29,IF(D160=4,D149*0.31,D149*0.35))))</f>
        <v>0</v>
      </c>
      <c r="E162" s="1"/>
    </row>
    <row r="163" spans="1:17" hidden="1" x14ac:dyDescent="0.25">
      <c r="A163" s="93" t="s">
        <v>95</v>
      </c>
      <c r="B163" s="1"/>
      <c r="C163" s="1"/>
      <c r="D163" s="49" t="e">
        <f>D162-D164</f>
        <v>#VALUE!</v>
      </c>
      <c r="E163" s="1"/>
    </row>
    <row r="164" spans="1:17" x14ac:dyDescent="0.25">
      <c r="A164" s="94" t="s">
        <v>200</v>
      </c>
      <c r="B164" s="1"/>
      <c r="C164" s="1"/>
      <c r="D164" s="41" t="str">
        <f>IF(ISBLANK(D160),"Enter # Children",IF(D160=1,D151*0.17,IF(D160=2,D151*0.25,IF(D160=3,D151*0.29,IF(D160=4,D151*0.31,D151*0.35)))))</f>
        <v>Enter # Children</v>
      </c>
      <c r="E164" s="1"/>
      <c r="F164" s="229"/>
    </row>
    <row r="165" spans="1:17" x14ac:dyDescent="0.25">
      <c r="A165" s="95" t="s">
        <v>96</v>
      </c>
      <c r="B165" s="5"/>
      <c r="C165" s="5"/>
      <c r="D165" s="5"/>
      <c r="E165" s="5"/>
    </row>
    <row r="166" spans="1:17" hidden="1" x14ac:dyDescent="0.25">
      <c r="A166" s="1" t="s">
        <v>97</v>
      </c>
      <c r="B166" s="1"/>
      <c r="C166" s="1"/>
      <c r="D166" s="96" t="e">
        <f>D153/D151</f>
        <v>#VALUE!</v>
      </c>
      <c r="E166" s="1"/>
    </row>
    <row r="167" spans="1:17" hidden="1" x14ac:dyDescent="0.25">
      <c r="A167" s="85" t="s">
        <v>98</v>
      </c>
      <c r="B167" s="85"/>
      <c r="C167" s="85"/>
      <c r="D167" s="97" t="e">
        <f>D153/D149</f>
        <v>#VALUE!</v>
      </c>
      <c r="E167" s="85" t="s">
        <v>99</v>
      </c>
      <c r="F167" s="69"/>
    </row>
    <row r="168" spans="1:17" x14ac:dyDescent="0.25">
      <c r="A168" s="91"/>
      <c r="B168" s="1"/>
      <c r="C168" s="1"/>
      <c r="D168" s="1"/>
      <c r="E168" s="1"/>
      <c r="F168" s="69"/>
    </row>
    <row r="169" spans="1:17" ht="17.25" customHeight="1" x14ac:dyDescent="0.25">
      <c r="A169" s="1"/>
      <c r="B169" s="1"/>
      <c r="C169" s="1"/>
      <c r="D169" s="50"/>
      <c r="E169" s="1"/>
    </row>
    <row r="170" spans="1:17" ht="33.75" customHeight="1" x14ac:dyDescent="0.4">
      <c r="A170" s="258" t="s">
        <v>201</v>
      </c>
      <c r="B170" s="259"/>
      <c r="C170" s="259"/>
      <c r="D170" s="187" t="e">
        <f>D164*D155</f>
        <v>#VALUE!</v>
      </c>
      <c r="E170" s="188"/>
      <c r="F170" s="231"/>
      <c r="G170" s="232"/>
      <c r="H170" s="232"/>
      <c r="I170" s="232"/>
      <c r="J170" s="232"/>
      <c r="K170" s="232"/>
      <c r="L170" s="232"/>
      <c r="M170" s="232"/>
      <c r="N170" s="232"/>
      <c r="O170" s="232"/>
      <c r="P170" s="232"/>
    </row>
    <row r="171" spans="1:17" ht="47.25" customHeight="1" x14ac:dyDescent="0.25">
      <c r="A171" s="260" t="s">
        <v>170</v>
      </c>
      <c r="B171" s="260"/>
      <c r="C171" s="260"/>
      <c r="D171" s="260"/>
      <c r="E171" s="260"/>
      <c r="F171" s="226"/>
      <c r="G171" s="226"/>
      <c r="H171" s="226"/>
      <c r="I171" s="226"/>
      <c r="J171" s="226"/>
      <c r="K171" s="226"/>
      <c r="L171" s="226"/>
      <c r="M171" s="226"/>
      <c r="N171" s="226"/>
      <c r="O171" s="226"/>
      <c r="P171" s="226"/>
      <c r="Q171" s="226"/>
    </row>
    <row r="172" spans="1:17" ht="19.5" customHeight="1" x14ac:dyDescent="0.25">
      <c r="A172" s="256" t="s">
        <v>100</v>
      </c>
      <c r="B172" s="256"/>
      <c r="C172" s="256"/>
      <c r="D172" s="256"/>
      <c r="E172" s="256"/>
      <c r="F172" s="226"/>
      <c r="G172" s="226"/>
      <c r="H172" s="226"/>
      <c r="I172" s="226"/>
      <c r="J172" s="226"/>
      <c r="K172" s="226"/>
      <c r="L172" s="226"/>
      <c r="M172" s="226"/>
      <c r="N172" s="226"/>
      <c r="O172" s="226"/>
      <c r="P172" s="226"/>
      <c r="Q172" s="226"/>
    </row>
    <row r="173" spans="1:17" ht="9" customHeight="1" x14ac:dyDescent="0.25">
      <c r="A173" s="34"/>
      <c r="B173" s="34"/>
      <c r="C173" s="34"/>
      <c r="D173" s="98"/>
      <c r="E173" s="34"/>
    </row>
    <row r="174" spans="1:17" ht="31.5" customHeight="1" x14ac:dyDescent="0.3">
      <c r="A174" s="99" t="s">
        <v>202</v>
      </c>
      <c r="B174" s="1"/>
      <c r="C174" s="1"/>
      <c r="D174" s="50"/>
      <c r="E174" s="1"/>
      <c r="F174" s="229"/>
    </row>
    <row r="175" spans="1:17" ht="15.75" x14ac:dyDescent="0.25">
      <c r="A175" s="100" t="s">
        <v>203</v>
      </c>
      <c r="B175" s="101"/>
      <c r="C175" s="101"/>
      <c r="D175" s="102"/>
      <c r="E175" s="85"/>
      <c r="F175" s="229"/>
    </row>
    <row r="176" spans="1:17" x14ac:dyDescent="0.25">
      <c r="A176" s="103" t="s">
        <v>204</v>
      </c>
      <c r="B176" s="103"/>
      <c r="C176" s="103"/>
      <c r="D176" s="104">
        <f>IF(D160=1,D175*0.17,IF(D160=2,D175*0.25,IF(D160=3,D175*0.29,IF(D160=4,D175*0.31,D175*0.35))))</f>
        <v>0</v>
      </c>
      <c r="E176" s="85"/>
      <c r="F176" s="229"/>
    </row>
    <row r="177" spans="1:17" x14ac:dyDescent="0.25">
      <c r="A177" s="100" t="s">
        <v>205</v>
      </c>
      <c r="B177" s="103"/>
      <c r="C177" s="103"/>
      <c r="D177" s="105" t="e">
        <f>D176*D155</f>
        <v>#VALUE!</v>
      </c>
      <c r="E177" s="85"/>
      <c r="F177" s="229"/>
    </row>
    <row r="178" spans="1:17" ht="57.75" customHeight="1" x14ac:dyDescent="0.25">
      <c r="A178" s="260" t="s">
        <v>206</v>
      </c>
      <c r="B178" s="260"/>
      <c r="C178" s="260"/>
      <c r="D178" s="260"/>
      <c r="E178" s="260"/>
      <c r="F178" s="225"/>
      <c r="G178" s="225"/>
      <c r="H178" s="225"/>
      <c r="I178" s="225"/>
      <c r="J178" s="225"/>
      <c r="K178" s="225"/>
      <c r="L178" s="225"/>
      <c r="M178" s="225"/>
      <c r="N178" s="225"/>
      <c r="O178" s="225"/>
      <c r="P178" s="225"/>
      <c r="Q178" s="225"/>
    </row>
    <row r="179" spans="1:17" ht="19.5" customHeight="1" x14ac:dyDescent="0.25">
      <c r="A179" s="1"/>
      <c r="B179" s="1"/>
      <c r="C179" s="1"/>
      <c r="D179" s="1"/>
      <c r="E179" s="1"/>
    </row>
    <row r="180" spans="1:17" ht="32.25" hidden="1" customHeight="1" x14ac:dyDescent="0.25">
      <c r="A180" s="272" t="s">
        <v>101</v>
      </c>
      <c r="B180" s="272"/>
      <c r="C180" s="272"/>
      <c r="D180" s="272"/>
      <c r="E180" s="272"/>
    </row>
    <row r="181" spans="1:17" hidden="1" x14ac:dyDescent="0.25">
      <c r="A181" s="106" t="s">
        <v>102</v>
      </c>
      <c r="B181" s="76" t="e">
        <f>D163</f>
        <v>#VALUE!</v>
      </c>
      <c r="D181" s="107">
        <v>0</v>
      </c>
    </row>
    <row r="182" spans="1:17" hidden="1" x14ac:dyDescent="0.25">
      <c r="A182" s="108"/>
    </row>
    <row r="183" spans="1:17" ht="18.75" customHeight="1" x14ac:dyDescent="0.3">
      <c r="A183" s="175" t="s">
        <v>103</v>
      </c>
      <c r="B183" s="176"/>
      <c r="C183" s="176"/>
      <c r="D183" s="176"/>
      <c r="E183" s="176"/>
    </row>
    <row r="184" spans="1:17" ht="21" customHeight="1" x14ac:dyDescent="0.25">
      <c r="A184" s="1" t="s">
        <v>104</v>
      </c>
      <c r="B184" s="1"/>
      <c r="C184" s="1"/>
      <c r="D184" s="33" t="str">
        <f>D153</f>
        <v>Answer Step C (L84)</v>
      </c>
      <c r="E184" s="32"/>
    </row>
    <row r="185" spans="1:17" x14ac:dyDescent="0.25">
      <c r="A185" s="1" t="s">
        <v>105</v>
      </c>
      <c r="B185" s="1"/>
      <c r="C185" s="109" t="s">
        <v>54</v>
      </c>
      <c r="D185" s="110" t="e">
        <f>D170</f>
        <v>#VALUE!</v>
      </c>
      <c r="E185" s="1"/>
    </row>
    <row r="186" spans="1:17" ht="15.75" x14ac:dyDescent="0.25">
      <c r="A186" s="111" t="s">
        <v>106</v>
      </c>
      <c r="B186" s="71"/>
      <c r="C186" s="71"/>
      <c r="D186" s="72" t="e">
        <f>D184-D185</f>
        <v>#VALUE!</v>
      </c>
      <c r="E186" s="70"/>
    </row>
    <row r="187" spans="1:17" ht="15.75" hidden="1" x14ac:dyDescent="0.25">
      <c r="A187" s="70" t="s">
        <v>107</v>
      </c>
      <c r="B187" s="112"/>
      <c r="C187" s="112"/>
      <c r="D187" s="113" t="e">
        <f>IF(AND(D191="Yes",(D184-G1)&gt;600),D184-G1,"Not Applicable")</f>
        <v>#VALUE!</v>
      </c>
      <c r="E187" s="70"/>
    </row>
    <row r="188" spans="1:17" ht="23.25" customHeight="1" x14ac:dyDescent="0.25">
      <c r="A188" s="22" t="s">
        <v>108</v>
      </c>
      <c r="B188" s="5"/>
      <c r="C188" s="5"/>
      <c r="D188" s="114" t="e">
        <f>IF(D186&lt;G1,"Yes","No")</f>
        <v>#VALUE!</v>
      </c>
      <c r="E188" s="1"/>
    </row>
    <row r="189" spans="1:17" ht="20.25" customHeight="1" x14ac:dyDescent="0.25">
      <c r="A189" s="273" t="s">
        <v>207</v>
      </c>
      <c r="B189" s="273"/>
      <c r="C189" s="273"/>
      <c r="D189" s="115" t="e">
        <f>IF(D186&lt;H1,"$300","Not Applicable")</f>
        <v>#VALUE!</v>
      </c>
      <c r="E189" s="116"/>
      <c r="F189" s="229"/>
    </row>
    <row r="190" spans="1:17" ht="27.75" customHeight="1" x14ac:dyDescent="0.25">
      <c r="A190" s="268" t="s">
        <v>208</v>
      </c>
      <c r="B190" s="268"/>
      <c r="C190" s="268"/>
      <c r="D190" s="268"/>
      <c r="E190" s="268"/>
      <c r="F190" s="225"/>
      <c r="G190" s="226"/>
      <c r="H190" s="226"/>
      <c r="I190" s="226"/>
      <c r="J190" s="226"/>
      <c r="K190" s="226"/>
      <c r="L190" s="226"/>
      <c r="M190" s="226"/>
      <c r="N190" s="226"/>
      <c r="O190" s="226"/>
      <c r="P190" s="226"/>
      <c r="Q190" s="226"/>
    </row>
    <row r="191" spans="1:17" hidden="1" x14ac:dyDescent="0.25">
      <c r="A191" s="117" t="s">
        <v>109</v>
      </c>
      <c r="B191" s="117"/>
      <c r="C191" s="117"/>
      <c r="D191" s="118" t="e">
        <f>IF(D186&lt;H1,300, IF(D186&lt;G1,"Yes","No"))</f>
        <v>#VALUE!</v>
      </c>
      <c r="E191" s="119"/>
    </row>
    <row r="192" spans="1:17" hidden="1" x14ac:dyDescent="0.25">
      <c r="A192" s="117" t="s">
        <v>110</v>
      </c>
      <c r="B192" s="117"/>
      <c r="C192" s="117"/>
      <c r="D192" s="118" t="e">
        <f>IF((D184-G1)&gt;600,D184-G1,600)</f>
        <v>#VALUE!</v>
      </c>
      <c r="E192" s="119"/>
      <c r="F192" s="69"/>
    </row>
    <row r="193" spans="1:38" ht="15.75" customHeight="1" x14ac:dyDescent="0.25">
      <c r="A193" s="57" t="s">
        <v>77</v>
      </c>
      <c r="B193" s="1"/>
      <c r="C193" s="1"/>
      <c r="D193" s="69"/>
      <c r="E193" s="1"/>
    </row>
    <row r="194" spans="1:38" ht="27.75" customHeight="1" x14ac:dyDescent="0.25">
      <c r="A194" s="273" t="s">
        <v>210</v>
      </c>
      <c r="B194" s="273"/>
      <c r="C194" s="273"/>
      <c r="D194" s="120" t="e">
        <f>IF(D191="Yes",D192,"Not Applicable")</f>
        <v>#VALUE!</v>
      </c>
      <c r="E194" s="121"/>
      <c r="F194" s="229"/>
    </row>
    <row r="195" spans="1:38" ht="23.25" customHeight="1" x14ac:dyDescent="0.25">
      <c r="A195" s="268" t="s">
        <v>209</v>
      </c>
      <c r="B195" s="268"/>
      <c r="C195" s="268"/>
      <c r="D195" s="268"/>
      <c r="E195" s="268"/>
      <c r="F195" s="225"/>
      <c r="G195" s="225"/>
      <c r="H195" s="225"/>
      <c r="I195" s="225"/>
      <c r="J195" s="225"/>
      <c r="K195" s="225"/>
      <c r="L195" s="225"/>
      <c r="M195" s="225"/>
      <c r="N195" s="225"/>
      <c r="O195" s="225"/>
      <c r="P195" s="225"/>
      <c r="Q195" s="225"/>
    </row>
    <row r="196" spans="1:38" hidden="1" x14ac:dyDescent="0.25">
      <c r="A196" s="119" t="s">
        <v>111</v>
      </c>
      <c r="B196" s="119"/>
      <c r="C196" s="117"/>
      <c r="D196" s="122" t="e">
        <f>IF(AND(D192&gt;=600,D188="Yes"),D184-G1,"N/A")</f>
        <v>#VALUE!</v>
      </c>
      <c r="E196" s="117"/>
    </row>
    <row r="197" spans="1:38" ht="8.25" customHeight="1" x14ac:dyDescent="0.3">
      <c r="A197" s="22"/>
      <c r="B197" s="5"/>
      <c r="C197" s="5"/>
      <c r="D197" s="123"/>
      <c r="E197" s="1"/>
    </row>
    <row r="198" spans="1:38" ht="18.75" x14ac:dyDescent="0.3">
      <c r="A198" s="182" t="s">
        <v>112</v>
      </c>
      <c r="B198" s="182"/>
      <c r="C198" s="182"/>
      <c r="D198" s="183" t="e">
        <f>IF(D186&lt;H1,300, IF(D186&lt;G1,D192, D185))</f>
        <v>#VALUE!</v>
      </c>
      <c r="E198" s="184"/>
    </row>
    <row r="199" spans="1:38" x14ac:dyDescent="0.25">
      <c r="A199" s="271" t="s">
        <v>185</v>
      </c>
      <c r="B199" s="271"/>
      <c r="C199" s="271"/>
      <c r="D199" s="271"/>
      <c r="E199" s="271"/>
      <c r="T199" s="54"/>
      <c r="U199" s="54"/>
      <c r="V199" s="54"/>
      <c r="W199" s="54"/>
      <c r="X199" s="54"/>
      <c r="Y199" s="54"/>
      <c r="Z199" s="54"/>
      <c r="AA199" s="54"/>
      <c r="AB199" s="54"/>
      <c r="AC199" s="54"/>
      <c r="AD199" s="54"/>
      <c r="AE199" s="54"/>
      <c r="AF199" s="54"/>
      <c r="AG199" s="54"/>
      <c r="AH199" s="54"/>
      <c r="AI199" s="54"/>
      <c r="AJ199" s="54"/>
      <c r="AK199" s="54"/>
      <c r="AL199" s="54"/>
    </row>
    <row r="200" spans="1:38" s="66" customFormat="1" x14ac:dyDescent="0.25">
      <c r="A200" s="267" t="s">
        <v>157</v>
      </c>
      <c r="B200" s="267"/>
      <c r="C200" s="267"/>
      <c r="D200" s="267"/>
      <c r="E200" s="267"/>
      <c r="F200" s="64"/>
      <c r="G200" s="64"/>
      <c r="H200" s="64"/>
      <c r="I200" s="64"/>
      <c r="J200" s="64"/>
      <c r="K200" s="64"/>
      <c r="L200" s="64"/>
      <c r="M200" s="64"/>
      <c r="N200" s="64"/>
      <c r="O200" s="64"/>
      <c r="P200" s="64"/>
      <c r="Q200" s="64"/>
      <c r="R200" s="64"/>
      <c r="S200" s="64"/>
    </row>
    <row r="201" spans="1:38" hidden="1" x14ac:dyDescent="0.25">
      <c r="A201" s="124" t="s">
        <v>113</v>
      </c>
      <c r="B201" s="124"/>
      <c r="C201" s="124"/>
      <c r="D201" s="124">
        <f>IF(ISERROR(D198),1,0)</f>
        <v>1</v>
      </c>
      <c r="E201" s="124"/>
      <c r="T201" s="54"/>
      <c r="U201" s="54"/>
      <c r="V201" s="54"/>
      <c r="W201" s="54"/>
      <c r="X201" s="54"/>
      <c r="Y201" s="54"/>
      <c r="Z201" s="54"/>
      <c r="AA201" s="54"/>
      <c r="AB201" s="54"/>
      <c r="AC201" s="54"/>
      <c r="AD201" s="54"/>
      <c r="AE201" s="54"/>
      <c r="AF201" s="54"/>
      <c r="AG201" s="54"/>
      <c r="AH201" s="54"/>
      <c r="AI201" s="54"/>
      <c r="AJ201" s="54"/>
      <c r="AK201" s="54"/>
      <c r="AL201" s="54"/>
    </row>
    <row r="202" spans="1:38" ht="16.5" customHeight="1" x14ac:dyDescent="0.3">
      <c r="A202" s="269" t="s">
        <v>114</v>
      </c>
      <c r="B202" s="269"/>
      <c r="C202" s="269"/>
      <c r="D202" s="269"/>
      <c r="E202" s="269"/>
      <c r="T202" s="54"/>
      <c r="U202" s="54"/>
      <c r="V202" s="54"/>
      <c r="W202" s="54"/>
      <c r="X202" s="54"/>
      <c r="Y202" s="54"/>
      <c r="Z202" s="54"/>
      <c r="AA202" s="54"/>
      <c r="AB202" s="54"/>
      <c r="AC202" s="54"/>
      <c r="AD202" s="54"/>
      <c r="AE202" s="54"/>
      <c r="AF202" s="54"/>
      <c r="AG202" s="54"/>
      <c r="AH202" s="54"/>
      <c r="AI202" s="54"/>
      <c r="AJ202" s="54"/>
      <c r="AK202" s="54"/>
      <c r="AL202" s="54"/>
    </row>
    <row r="203" spans="1:38" ht="18.75" x14ac:dyDescent="0.3">
      <c r="A203" s="175" t="s">
        <v>115</v>
      </c>
      <c r="B203" s="176"/>
      <c r="C203" s="176"/>
      <c r="D203" s="176"/>
      <c r="E203" s="176"/>
      <c r="T203" s="54"/>
      <c r="U203" s="54"/>
      <c r="V203" s="54"/>
      <c r="W203" s="54"/>
      <c r="X203" s="54"/>
      <c r="Y203" s="54"/>
      <c r="Z203" s="54"/>
      <c r="AA203" s="54"/>
      <c r="AB203" s="54"/>
      <c r="AC203" s="54"/>
      <c r="AD203" s="54"/>
      <c r="AE203" s="54"/>
      <c r="AF203" s="54"/>
      <c r="AG203" s="54"/>
      <c r="AH203" s="54"/>
      <c r="AI203" s="54"/>
      <c r="AJ203" s="54"/>
      <c r="AK203" s="54"/>
      <c r="AL203" s="54"/>
    </row>
    <row r="204" spans="1:38" ht="28.5" customHeight="1" x14ac:dyDescent="0.25">
      <c r="A204" s="280" t="s">
        <v>161</v>
      </c>
      <c r="B204" s="280"/>
      <c r="C204" s="280"/>
      <c r="D204" s="280"/>
      <c r="E204" s="280"/>
      <c r="T204" s="54"/>
      <c r="U204" s="54"/>
      <c r="V204" s="54"/>
      <c r="W204" s="54"/>
      <c r="X204" s="54"/>
      <c r="Y204" s="54"/>
      <c r="Z204" s="54"/>
      <c r="AA204" s="54"/>
      <c r="AB204" s="54"/>
      <c r="AC204" s="54"/>
      <c r="AD204" s="54"/>
      <c r="AE204" s="54"/>
      <c r="AF204" s="54"/>
      <c r="AG204" s="54"/>
      <c r="AH204" s="54"/>
      <c r="AI204" s="54"/>
      <c r="AJ204" s="54"/>
      <c r="AK204" s="54"/>
      <c r="AL204" s="54"/>
    </row>
    <row r="205" spans="1:38" ht="13.5" customHeight="1" x14ac:dyDescent="0.25">
      <c r="A205" s="283" t="s">
        <v>156</v>
      </c>
      <c r="B205" s="283"/>
      <c r="C205" s="283"/>
      <c r="D205" s="283"/>
      <c r="E205" s="283"/>
    </row>
    <row r="206" spans="1:38" ht="20.25" customHeight="1" x14ac:dyDescent="0.25">
      <c r="A206" s="125" t="s">
        <v>116</v>
      </c>
      <c r="B206" s="5"/>
      <c r="C206" s="5"/>
      <c r="D206" s="5"/>
      <c r="E206" s="5"/>
      <c r="T206" s="54"/>
      <c r="U206" s="54"/>
      <c r="V206" s="54"/>
      <c r="W206" s="54"/>
      <c r="X206" s="54"/>
      <c r="Y206" s="54"/>
      <c r="Z206" s="54"/>
      <c r="AA206" s="54"/>
      <c r="AB206" s="54"/>
      <c r="AC206" s="54"/>
      <c r="AD206" s="54"/>
      <c r="AE206" s="54"/>
      <c r="AF206" s="54"/>
      <c r="AG206" s="54"/>
      <c r="AH206" s="54"/>
      <c r="AI206" s="54"/>
      <c r="AJ206" s="54"/>
      <c r="AK206" s="54"/>
      <c r="AL206" s="54"/>
    </row>
    <row r="207" spans="1:38" ht="15.75" hidden="1" x14ac:dyDescent="0.25">
      <c r="A207" s="125"/>
      <c r="B207" s="5"/>
      <c r="C207" s="5"/>
      <c r="D207" s="5">
        <f>IF(ISBLANK(D208),0,1)</f>
        <v>0</v>
      </c>
      <c r="E207" s="5"/>
      <c r="T207" s="54"/>
      <c r="U207" s="54"/>
      <c r="V207" s="54"/>
      <c r="W207" s="54"/>
      <c r="X207" s="54"/>
      <c r="Y207" s="54"/>
      <c r="Z207" s="54"/>
      <c r="AA207" s="54"/>
      <c r="AB207" s="54"/>
      <c r="AC207" s="54"/>
      <c r="AD207" s="54"/>
      <c r="AE207" s="54"/>
      <c r="AF207" s="54"/>
      <c r="AG207" s="54"/>
      <c r="AH207" s="54"/>
      <c r="AI207" s="54"/>
      <c r="AJ207" s="54"/>
      <c r="AK207" s="54"/>
      <c r="AL207" s="54"/>
    </row>
    <row r="208" spans="1:38" x14ac:dyDescent="0.25">
      <c r="A208" s="91" t="s">
        <v>117</v>
      </c>
      <c r="B208" s="1"/>
      <c r="C208" s="1"/>
      <c r="D208" s="126"/>
      <c r="E208" s="1"/>
      <c r="T208" s="54"/>
      <c r="U208" s="54"/>
      <c r="V208" s="54"/>
      <c r="W208" s="54"/>
      <c r="X208" s="54"/>
      <c r="Y208" s="54"/>
      <c r="Z208" s="54"/>
      <c r="AA208" s="54"/>
      <c r="AB208" s="54"/>
      <c r="AC208" s="54"/>
      <c r="AD208" s="54"/>
      <c r="AE208" s="54"/>
      <c r="AF208" s="54"/>
      <c r="AG208" s="54"/>
      <c r="AH208" s="54"/>
      <c r="AI208" s="54"/>
      <c r="AJ208" s="54"/>
      <c r="AK208" s="54"/>
      <c r="AL208" s="54"/>
    </row>
    <row r="209" spans="1:38" ht="29.25" customHeight="1" x14ac:dyDescent="0.25">
      <c r="A209" s="260" t="s">
        <v>118</v>
      </c>
      <c r="B209" s="260"/>
      <c r="C209" s="260"/>
      <c r="D209" s="260"/>
      <c r="E209" s="260"/>
      <c r="T209" s="54"/>
      <c r="U209" s="54"/>
      <c r="V209" s="54"/>
      <c r="W209" s="54"/>
      <c r="X209" s="54"/>
      <c r="Y209" s="54"/>
      <c r="Z209" s="54"/>
      <c r="AA209" s="54"/>
      <c r="AB209" s="54"/>
      <c r="AC209" s="54"/>
      <c r="AD209" s="54"/>
      <c r="AE209" s="54"/>
      <c r="AF209" s="54"/>
      <c r="AG209" s="54"/>
      <c r="AH209" s="54"/>
      <c r="AI209" s="54"/>
      <c r="AJ209" s="54"/>
      <c r="AK209" s="54"/>
      <c r="AL209" s="54"/>
    </row>
    <row r="210" spans="1:38" ht="18.75" customHeight="1" x14ac:dyDescent="0.25">
      <c r="A210" s="1" t="s">
        <v>119</v>
      </c>
      <c r="B210" s="1"/>
      <c r="C210" s="1"/>
      <c r="D210" s="127" t="e">
        <f>D155</f>
        <v>#VALUE!</v>
      </c>
      <c r="E210" s="85"/>
      <c r="T210" s="54"/>
      <c r="U210" s="54"/>
      <c r="V210" s="54"/>
      <c r="W210" s="54"/>
      <c r="X210" s="54"/>
      <c r="Y210" s="54"/>
      <c r="Z210" s="54"/>
      <c r="AA210" s="54"/>
      <c r="AB210" s="54"/>
      <c r="AC210" s="54"/>
      <c r="AD210" s="54"/>
      <c r="AE210" s="54"/>
      <c r="AF210" s="54"/>
      <c r="AG210" s="54"/>
      <c r="AH210" s="54"/>
      <c r="AI210" s="54"/>
      <c r="AJ210" s="54"/>
      <c r="AK210" s="54"/>
      <c r="AL210" s="54"/>
    </row>
    <row r="211" spans="1:38" ht="15.75" x14ac:dyDescent="0.25">
      <c r="A211" s="128" t="s">
        <v>171</v>
      </c>
      <c r="B211" s="128"/>
      <c r="C211" s="128"/>
      <c r="D211" s="129" t="e">
        <f>D208*D167</f>
        <v>#VALUE!</v>
      </c>
      <c r="E211" s="130"/>
      <c r="T211" s="54"/>
      <c r="U211" s="54"/>
      <c r="V211" s="54"/>
      <c r="W211" s="54"/>
      <c r="X211" s="54"/>
      <c r="Y211" s="54"/>
      <c r="Z211" s="54"/>
      <c r="AA211" s="54"/>
      <c r="AB211" s="54"/>
      <c r="AC211" s="54"/>
      <c r="AD211" s="54"/>
      <c r="AE211" s="54"/>
      <c r="AF211" s="54"/>
      <c r="AG211" s="54"/>
      <c r="AH211" s="54"/>
      <c r="AI211" s="54"/>
      <c r="AJ211" s="54"/>
      <c r="AK211" s="54"/>
      <c r="AL211" s="54"/>
    </row>
    <row r="212" spans="1:38" ht="20.25" customHeight="1" x14ac:dyDescent="0.25">
      <c r="A212" s="125" t="s">
        <v>120</v>
      </c>
      <c r="B212" s="5"/>
      <c r="C212" s="5"/>
      <c r="D212" s="5"/>
      <c r="E212" s="5"/>
      <c r="T212" s="54"/>
      <c r="U212" s="54"/>
      <c r="V212" s="54"/>
      <c r="W212" s="54"/>
      <c r="X212" s="54"/>
      <c r="Y212" s="54"/>
      <c r="Z212" s="54"/>
      <c r="AA212" s="54"/>
      <c r="AB212" s="54"/>
      <c r="AC212" s="54"/>
      <c r="AD212" s="54"/>
      <c r="AE212" s="54"/>
      <c r="AF212" s="54"/>
      <c r="AG212" s="54"/>
      <c r="AH212" s="54"/>
      <c r="AI212" s="54"/>
      <c r="AJ212" s="54"/>
      <c r="AK212" s="54"/>
      <c r="AL212" s="54"/>
    </row>
    <row r="213" spans="1:38" ht="21" customHeight="1" x14ac:dyDescent="0.25">
      <c r="A213" s="124" t="s">
        <v>172</v>
      </c>
      <c r="B213" s="1"/>
      <c r="C213" s="1"/>
      <c r="D213" s="96" t="e">
        <f>D155</f>
        <v>#VALUE!</v>
      </c>
      <c r="E213" s="85"/>
      <c r="T213" s="54"/>
      <c r="U213" s="54"/>
      <c r="V213" s="54"/>
      <c r="W213" s="54"/>
      <c r="X213" s="54"/>
      <c r="Y213" s="54"/>
      <c r="Z213" s="54"/>
      <c r="AA213" s="54"/>
      <c r="AB213" s="54"/>
      <c r="AC213" s="54"/>
      <c r="AD213" s="54"/>
      <c r="AE213" s="54"/>
      <c r="AF213" s="54"/>
      <c r="AG213" s="54"/>
      <c r="AH213" s="54"/>
      <c r="AI213" s="54"/>
      <c r="AJ213" s="54"/>
      <c r="AK213" s="54"/>
      <c r="AL213" s="54"/>
    </row>
    <row r="214" spans="1:38" ht="15.75" hidden="1" x14ac:dyDescent="0.25">
      <c r="A214" s="125"/>
      <c r="B214" s="5"/>
      <c r="C214" s="5"/>
      <c r="D214" s="5">
        <f>IF(ISBLANK(D215),0,1)</f>
        <v>0</v>
      </c>
      <c r="E214" s="5"/>
      <c r="T214" s="54"/>
      <c r="U214" s="54"/>
      <c r="V214" s="54"/>
      <c r="W214" s="54"/>
      <c r="X214" s="54"/>
      <c r="Y214" s="54"/>
      <c r="Z214" s="54"/>
      <c r="AA214" s="54"/>
      <c r="AB214" s="54"/>
      <c r="AC214" s="54"/>
      <c r="AD214" s="54"/>
      <c r="AE214" s="54"/>
      <c r="AF214" s="54"/>
      <c r="AG214" s="54"/>
      <c r="AH214" s="54"/>
      <c r="AI214" s="54"/>
      <c r="AJ214" s="54"/>
      <c r="AK214" s="54"/>
      <c r="AL214" s="54"/>
    </row>
    <row r="215" spans="1:38" ht="29.25" customHeight="1" x14ac:dyDescent="0.25">
      <c r="A215" s="245" t="s">
        <v>121</v>
      </c>
      <c r="B215" s="245"/>
      <c r="C215" s="270"/>
      <c r="D215" s="126"/>
      <c r="E215" s="1"/>
      <c r="T215" s="54"/>
      <c r="U215" s="54"/>
      <c r="V215" s="54"/>
      <c r="W215" s="54"/>
      <c r="X215" s="54"/>
      <c r="Y215" s="54"/>
      <c r="Z215" s="54"/>
      <c r="AA215" s="54"/>
      <c r="AB215" s="54"/>
      <c r="AC215" s="54"/>
      <c r="AD215" s="54"/>
      <c r="AE215" s="54"/>
      <c r="AF215" s="54"/>
      <c r="AG215" s="54"/>
      <c r="AH215" s="54"/>
      <c r="AI215" s="54"/>
      <c r="AJ215" s="54"/>
      <c r="AK215" s="54"/>
      <c r="AL215" s="54"/>
    </row>
    <row r="216" spans="1:38" ht="6.75" customHeight="1" x14ac:dyDescent="0.3">
      <c r="A216" s="22"/>
      <c r="B216" s="5"/>
      <c r="C216" s="5"/>
      <c r="D216" s="123"/>
      <c r="E216" s="1"/>
      <c r="T216" s="54"/>
      <c r="U216" s="54"/>
      <c r="V216" s="54"/>
      <c r="W216" s="54"/>
      <c r="X216" s="54"/>
      <c r="Y216" s="54"/>
      <c r="Z216" s="54"/>
      <c r="AA216" s="54"/>
      <c r="AB216" s="54"/>
      <c r="AC216" s="54"/>
      <c r="AD216" s="54"/>
      <c r="AE216" s="54"/>
      <c r="AF216" s="54"/>
      <c r="AG216" s="54"/>
      <c r="AH216" s="54"/>
      <c r="AI216" s="54"/>
      <c r="AJ216" s="54"/>
      <c r="AK216" s="54"/>
      <c r="AL216" s="54"/>
    </row>
    <row r="217" spans="1:38" ht="15.75" customHeight="1" x14ac:dyDescent="0.25">
      <c r="A217" s="152" t="s">
        <v>122</v>
      </c>
      <c r="B217" s="284" t="s">
        <v>61</v>
      </c>
      <c r="C217" s="285"/>
      <c r="D217" s="46"/>
      <c r="E217" s="1"/>
    </row>
    <row r="218" spans="1:38" x14ac:dyDescent="0.25">
      <c r="A218" s="131" t="s">
        <v>123</v>
      </c>
      <c r="B218" s="1"/>
      <c r="C218" s="1"/>
      <c r="D218" s="189" t="e">
        <f>D215*D213</f>
        <v>#VALUE!</v>
      </c>
      <c r="E218" s="1"/>
    </row>
    <row r="219" spans="1:38" hidden="1" x14ac:dyDescent="0.25">
      <c r="A219" s="132" t="s">
        <v>124</v>
      </c>
      <c r="B219" s="1"/>
      <c r="C219" s="1"/>
      <c r="D219" s="96" t="e">
        <f>D157</f>
        <v>#DIV/0!</v>
      </c>
      <c r="E219" s="1"/>
    </row>
    <row r="220" spans="1:38" x14ac:dyDescent="0.25">
      <c r="A220" s="133" t="s">
        <v>125</v>
      </c>
      <c r="B220" s="5"/>
      <c r="C220" s="5"/>
      <c r="D220" s="190" t="e">
        <f>D215*D219</f>
        <v>#DIV/0!</v>
      </c>
      <c r="E220" s="5"/>
    </row>
    <row r="221" spans="1:38" ht="18.75" customHeight="1" x14ac:dyDescent="0.25">
      <c r="A221" s="134" t="s">
        <v>126</v>
      </c>
      <c r="B221" s="134"/>
      <c r="C221" s="134"/>
      <c r="D221" s="135" t="e">
        <f>IF(D217=1,-D220,IF(D217=0,D218,"Enter Code Line 6"))</f>
        <v>#VALUE!</v>
      </c>
      <c r="E221" s="136"/>
    </row>
    <row r="222" spans="1:38" hidden="1" x14ac:dyDescent="0.25">
      <c r="A222" s="93"/>
      <c r="B222" s="1"/>
      <c r="C222" s="1"/>
      <c r="D222" s="1">
        <f>D207+D214</f>
        <v>0</v>
      </c>
      <c r="E222" s="1"/>
    </row>
    <row r="223" spans="1:38" ht="19.5" customHeight="1" x14ac:dyDescent="0.25">
      <c r="A223" s="179" t="s">
        <v>127</v>
      </c>
      <c r="B223" s="179"/>
      <c r="C223" s="179"/>
      <c r="D223" s="180" t="str">
        <f>IF(D222=2,D211+D221,"Enter Amount")</f>
        <v>Enter Amount</v>
      </c>
      <c r="E223" s="181"/>
    </row>
    <row r="224" spans="1:38" ht="29.25" hidden="1" customHeight="1" x14ac:dyDescent="0.25">
      <c r="A224" s="281" t="s">
        <v>128</v>
      </c>
      <c r="B224" s="281"/>
      <c r="C224" s="281"/>
      <c r="D224" s="281"/>
      <c r="E224" s="281"/>
    </row>
    <row r="225" spans="1:38" ht="26.25" customHeight="1" x14ac:dyDescent="0.25">
      <c r="A225" s="282" t="s">
        <v>160</v>
      </c>
      <c r="B225" s="282"/>
      <c r="C225" s="282"/>
      <c r="D225" s="282"/>
      <c r="E225" s="282"/>
      <c r="F225" s="226"/>
      <c r="G225" s="226"/>
      <c r="H225" s="226"/>
      <c r="I225" s="226"/>
      <c r="J225" s="226"/>
      <c r="K225" s="226"/>
      <c r="L225" s="226"/>
      <c r="M225" s="226"/>
      <c r="N225" s="226"/>
      <c r="O225" s="226"/>
      <c r="P225" s="226"/>
      <c r="Q225" s="226"/>
    </row>
    <row r="226" spans="1:38" s="157" customFormat="1" ht="12.75" x14ac:dyDescent="0.2">
      <c r="A226" s="230" t="s">
        <v>129</v>
      </c>
      <c r="B226" s="274" t="s">
        <v>130</v>
      </c>
      <c r="C226" s="274"/>
      <c r="D226" s="274"/>
      <c r="E226" s="274"/>
      <c r="F226" s="155"/>
      <c r="G226" s="155"/>
      <c r="H226" s="155"/>
      <c r="I226" s="155"/>
      <c r="J226" s="155"/>
      <c r="K226" s="155"/>
      <c r="L226" s="155"/>
      <c r="M226" s="155"/>
      <c r="N226" s="155"/>
      <c r="O226" s="155"/>
      <c r="P226" s="155"/>
      <c r="Q226" s="155"/>
      <c r="R226" s="156"/>
      <c r="S226" s="156"/>
      <c r="T226" s="156"/>
      <c r="U226" s="156"/>
      <c r="V226" s="156"/>
      <c r="W226" s="156"/>
      <c r="X226" s="156"/>
      <c r="Y226" s="156"/>
      <c r="Z226" s="156"/>
      <c r="AA226" s="156"/>
      <c r="AB226" s="156"/>
      <c r="AC226" s="156"/>
      <c r="AD226" s="156"/>
      <c r="AE226" s="156"/>
      <c r="AF226" s="156"/>
      <c r="AG226" s="156"/>
      <c r="AH226" s="156"/>
      <c r="AI226" s="156"/>
      <c r="AJ226" s="156"/>
      <c r="AK226" s="156"/>
      <c r="AL226" s="156"/>
    </row>
    <row r="227" spans="1:38" ht="6.75" customHeight="1" x14ac:dyDescent="0.3">
      <c r="A227" s="137"/>
      <c r="B227" s="138"/>
      <c r="C227" s="139"/>
      <c r="D227" s="138"/>
      <c r="E227" s="5"/>
    </row>
    <row r="228" spans="1:38" ht="18.75" x14ac:dyDescent="0.3">
      <c r="A228" s="175" t="s">
        <v>131</v>
      </c>
      <c r="B228" s="176"/>
      <c r="C228" s="176"/>
      <c r="D228" s="176"/>
      <c r="E228" s="176"/>
    </row>
    <row r="229" spans="1:38" ht="14.25" customHeight="1" x14ac:dyDescent="0.3">
      <c r="A229" s="137"/>
      <c r="B229" s="138"/>
      <c r="C229" s="139"/>
      <c r="D229" s="222" t="str">
        <f>B153&amp;" pays "&amp;B154</f>
        <v>N/A pays Plaintiff</v>
      </c>
      <c r="E229" s="5"/>
    </row>
    <row r="230" spans="1:38" ht="33.75" customHeight="1" x14ac:dyDescent="0.3">
      <c r="A230" s="277" t="s">
        <v>159</v>
      </c>
      <c r="B230" s="278"/>
      <c r="C230" s="278"/>
      <c r="D230" s="177" t="e">
        <f>IF(D198=300,300,D198+D223)</f>
        <v>#VALUE!</v>
      </c>
      <c r="E230" s="178"/>
      <c r="F230" s="85"/>
    </row>
    <row r="231" spans="1:38" s="160" customFormat="1" ht="12.75" customHeight="1" x14ac:dyDescent="0.2">
      <c r="A231" s="158" t="s">
        <v>132</v>
      </c>
      <c r="B231" s="158"/>
      <c r="C231" s="158"/>
      <c r="D231" s="159" t="e">
        <f>D230/12</f>
        <v>#VALUE!</v>
      </c>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c r="AA231" s="158"/>
      <c r="AB231" s="158"/>
      <c r="AC231" s="158"/>
      <c r="AD231" s="158"/>
      <c r="AE231" s="158"/>
      <c r="AF231" s="158"/>
      <c r="AG231" s="158"/>
      <c r="AH231" s="158"/>
      <c r="AI231" s="158"/>
      <c r="AJ231" s="158"/>
      <c r="AK231" s="158"/>
      <c r="AL231" s="158"/>
    </row>
    <row r="232" spans="1:38" s="160" customFormat="1" ht="12.75" customHeight="1" x14ac:dyDescent="0.2">
      <c r="A232" s="158" t="s">
        <v>133</v>
      </c>
      <c r="B232" s="158"/>
      <c r="C232" s="158"/>
      <c r="D232" s="159" t="e">
        <f>D230/24</f>
        <v>#VALUE!</v>
      </c>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c r="AA232" s="158"/>
      <c r="AB232" s="158"/>
      <c r="AC232" s="158"/>
      <c r="AD232" s="158"/>
      <c r="AE232" s="158"/>
      <c r="AF232" s="158"/>
      <c r="AG232" s="158"/>
      <c r="AH232" s="158"/>
      <c r="AI232" s="158"/>
      <c r="AJ232" s="158"/>
      <c r="AK232" s="158"/>
      <c r="AL232" s="158"/>
    </row>
    <row r="233" spans="1:38" s="160" customFormat="1" ht="12.75" customHeight="1" x14ac:dyDescent="0.2">
      <c r="A233" s="158" t="s">
        <v>134</v>
      </c>
      <c r="B233" s="158"/>
      <c r="C233" s="158"/>
      <c r="D233" s="159" t="e">
        <f>D230/26</f>
        <v>#VALUE!</v>
      </c>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8"/>
      <c r="AJ233" s="158"/>
      <c r="AK233" s="158"/>
      <c r="AL233" s="158"/>
    </row>
    <row r="234" spans="1:38" s="160" customFormat="1" ht="12.75" customHeight="1" x14ac:dyDescent="0.2">
      <c r="A234" s="161" t="s">
        <v>135</v>
      </c>
      <c r="B234" s="161"/>
      <c r="C234" s="161"/>
      <c r="D234" s="162" t="e">
        <f>D230/52</f>
        <v>#VALUE!</v>
      </c>
      <c r="E234" s="161"/>
      <c r="F234" s="158"/>
      <c r="G234" s="158"/>
      <c r="H234" s="158"/>
      <c r="I234" s="158"/>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c r="AK234" s="158"/>
      <c r="AL234" s="158"/>
    </row>
    <row r="235" spans="1:38" ht="12.75" hidden="1" customHeight="1" x14ac:dyDescent="0.25">
      <c r="A235" s="20"/>
      <c r="B235" s="20"/>
      <c r="C235" s="20"/>
      <c r="D235" s="140"/>
      <c r="E235" s="20"/>
    </row>
    <row r="236" spans="1:38" ht="20.25" hidden="1" customHeight="1" x14ac:dyDescent="0.25">
      <c r="A236" s="247" t="s">
        <v>0</v>
      </c>
      <c r="B236" s="248"/>
      <c r="C236" s="248"/>
      <c r="D236" s="248"/>
      <c r="E236" s="248"/>
    </row>
    <row r="237" spans="1:38" ht="20.25" hidden="1" customHeight="1" x14ac:dyDescent="0.25">
      <c r="A237" s="247" t="s">
        <v>136</v>
      </c>
      <c r="B237" s="247"/>
      <c r="C237" s="247"/>
      <c r="D237" s="247"/>
      <c r="E237" s="247"/>
    </row>
    <row r="238" spans="1:38" hidden="1" x14ac:dyDescent="0.25">
      <c r="A238" s="1"/>
      <c r="B238" s="1"/>
      <c r="C238" s="1"/>
      <c r="D238" s="1"/>
      <c r="E238" s="1"/>
    </row>
    <row r="239" spans="1:38" ht="15.75" hidden="1" x14ac:dyDescent="0.25">
      <c r="A239" s="141" t="s">
        <v>137</v>
      </c>
      <c r="B239" s="142"/>
      <c r="C239" s="142"/>
      <c r="D239" s="143">
        <f>D126</f>
        <v>0</v>
      </c>
      <c r="E239" s="144"/>
    </row>
    <row r="240" spans="1:38" s="66" customFormat="1" ht="12" hidden="1" customHeight="1" x14ac:dyDescent="0.2">
      <c r="A240" s="64" t="s">
        <v>85</v>
      </c>
      <c r="B240" s="64"/>
      <c r="C240" s="64"/>
      <c r="D240" s="145">
        <f>D239/12</f>
        <v>0</v>
      </c>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row>
    <row r="241" spans="1:38" s="66" customFormat="1" ht="12" hidden="1" customHeight="1" x14ac:dyDescent="0.2">
      <c r="A241" s="64" t="s">
        <v>86</v>
      </c>
      <c r="B241" s="64"/>
      <c r="C241" s="64"/>
      <c r="D241" s="145">
        <f>D239/24</f>
        <v>0</v>
      </c>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row>
    <row r="242" spans="1:38" s="66" customFormat="1" ht="12" hidden="1" customHeight="1" x14ac:dyDescent="0.2">
      <c r="A242" s="64" t="s">
        <v>87</v>
      </c>
      <c r="B242" s="64"/>
      <c r="C242" s="64"/>
      <c r="D242" s="145">
        <f>D239/26</f>
        <v>0</v>
      </c>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row>
    <row r="243" spans="1:38" s="66" customFormat="1" ht="12" hidden="1" customHeight="1" x14ac:dyDescent="0.2">
      <c r="A243" s="67" t="s">
        <v>88</v>
      </c>
      <c r="B243" s="67"/>
      <c r="C243" s="67"/>
      <c r="D243" s="146">
        <f>D239/52</f>
        <v>0</v>
      </c>
      <c r="E243" s="67"/>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row>
    <row r="244" spans="1:38" hidden="1" x14ac:dyDescent="0.25">
      <c r="A244" s="1"/>
      <c r="B244" s="1"/>
      <c r="C244" s="1"/>
      <c r="D244" s="1"/>
      <c r="E244" s="1"/>
    </row>
    <row r="245" spans="1:38" ht="15.75" hidden="1" x14ac:dyDescent="0.25">
      <c r="A245" s="141" t="s">
        <v>138</v>
      </c>
      <c r="B245" s="142"/>
      <c r="C245" s="142"/>
      <c r="D245" s="147" t="e">
        <f>D230</f>
        <v>#VALUE!</v>
      </c>
      <c r="E245" s="144"/>
    </row>
    <row r="246" spans="1:38" s="66" customFormat="1" ht="12" hidden="1" customHeight="1" x14ac:dyDescent="0.2">
      <c r="A246" s="64" t="s">
        <v>85</v>
      </c>
      <c r="B246" s="64"/>
      <c r="C246" s="64"/>
      <c r="D246" s="145" t="e">
        <f>D245/12</f>
        <v>#VALUE!</v>
      </c>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row>
    <row r="247" spans="1:38" s="66" customFormat="1" ht="12" hidden="1" customHeight="1" x14ac:dyDescent="0.2">
      <c r="A247" s="64" t="s">
        <v>86</v>
      </c>
      <c r="B247" s="64"/>
      <c r="C247" s="64"/>
      <c r="D247" s="145" t="e">
        <f>D245/24</f>
        <v>#VALUE!</v>
      </c>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row>
    <row r="248" spans="1:38" s="66" customFormat="1" ht="12" hidden="1" customHeight="1" x14ac:dyDescent="0.2">
      <c r="A248" s="64" t="s">
        <v>87</v>
      </c>
      <c r="B248" s="64"/>
      <c r="C248" s="64"/>
      <c r="D248" s="145" t="e">
        <f>D245/26</f>
        <v>#VALUE!</v>
      </c>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row>
    <row r="249" spans="1:38" s="66" customFormat="1" ht="12" hidden="1" customHeight="1" x14ac:dyDescent="0.2">
      <c r="A249" s="67" t="s">
        <v>88</v>
      </c>
      <c r="B249" s="67"/>
      <c r="C249" s="67"/>
      <c r="D249" s="146" t="e">
        <f>D245/52</f>
        <v>#VALUE!</v>
      </c>
      <c r="E249" s="67"/>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row>
    <row r="250" spans="1:38" hidden="1" x14ac:dyDescent="0.25">
      <c r="A250" s="1"/>
      <c r="B250" s="1"/>
      <c r="C250" s="1"/>
      <c r="D250" s="1"/>
      <c r="E250" s="1"/>
    </row>
    <row r="251" spans="1:38" hidden="1" x14ac:dyDescent="0.25">
      <c r="A251" s="1" t="s">
        <v>139</v>
      </c>
      <c r="B251" s="1"/>
      <c r="C251" s="1"/>
      <c r="D251" s="1"/>
      <c r="E251" s="1"/>
    </row>
    <row r="252" spans="1:38" hidden="1" x14ac:dyDescent="0.25">
      <c r="A252" s="1"/>
      <c r="B252" s="1"/>
      <c r="C252" s="1"/>
      <c r="D252" s="1"/>
      <c r="E252" s="1"/>
    </row>
    <row r="253" spans="1:38" hidden="1" x14ac:dyDescent="0.25">
      <c r="A253" s="1"/>
      <c r="B253" s="275"/>
      <c r="C253" s="275"/>
      <c r="D253" s="275"/>
      <c r="E253" s="275"/>
    </row>
    <row r="254" spans="1:38" hidden="1" x14ac:dyDescent="0.25">
      <c r="A254" s="1"/>
      <c r="B254" s="276" t="s">
        <v>140</v>
      </c>
      <c r="C254" s="276"/>
      <c r="D254" s="276"/>
      <c r="E254" s="276"/>
    </row>
    <row r="255" spans="1:38" hidden="1" x14ac:dyDescent="0.25">
      <c r="A255" s="1"/>
      <c r="B255" s="1"/>
      <c r="C255" s="1"/>
      <c r="D255" s="1"/>
      <c r="E255" s="1"/>
    </row>
    <row r="256" spans="1:38" hidden="1" x14ac:dyDescent="0.25">
      <c r="A256" s="1"/>
      <c r="B256" s="275"/>
      <c r="C256" s="275"/>
      <c r="D256" s="275"/>
      <c r="E256" s="275"/>
    </row>
    <row r="257" spans="1:38" hidden="1" x14ac:dyDescent="0.25">
      <c r="A257" s="1"/>
      <c r="B257" s="276" t="s">
        <v>141</v>
      </c>
      <c r="C257" s="276"/>
      <c r="D257" s="276"/>
      <c r="E257" s="276"/>
    </row>
    <row r="258" spans="1:38" hidden="1" x14ac:dyDescent="0.25">
      <c r="A258" s="1"/>
      <c r="B258" s="148"/>
      <c r="C258" s="148"/>
      <c r="D258" s="148"/>
      <c r="E258" s="148"/>
    </row>
    <row r="259" spans="1:38" hidden="1" x14ac:dyDescent="0.25">
      <c r="A259" s="1"/>
      <c r="B259" s="148"/>
      <c r="C259" s="148"/>
      <c r="D259" s="148"/>
      <c r="E259" s="148"/>
    </row>
    <row r="260" spans="1:38" hidden="1" x14ac:dyDescent="0.25">
      <c r="A260" s="1"/>
      <c r="B260" s="1"/>
      <c r="C260" s="1"/>
      <c r="D260" s="1"/>
      <c r="E260" s="1"/>
    </row>
    <row r="261" spans="1:38" hidden="1" x14ac:dyDescent="0.25">
      <c r="A261" s="1"/>
      <c r="B261" s="275"/>
      <c r="C261" s="275"/>
      <c r="D261" s="275"/>
      <c r="E261" s="275"/>
    </row>
    <row r="262" spans="1:38" hidden="1" x14ac:dyDescent="0.25">
      <c r="A262" s="1"/>
      <c r="B262" s="276" t="s">
        <v>142</v>
      </c>
      <c r="C262" s="276"/>
      <c r="D262" s="276"/>
      <c r="E262" s="276"/>
    </row>
    <row r="263" spans="1:38" hidden="1" x14ac:dyDescent="0.25">
      <c r="A263" s="1" t="s">
        <v>143</v>
      </c>
      <c r="B263" s="148"/>
      <c r="C263" s="148"/>
      <c r="D263" s="148"/>
      <c r="E263" s="148"/>
    </row>
    <row r="264" spans="1:38" hidden="1" x14ac:dyDescent="0.25">
      <c r="B264" s="275"/>
      <c r="C264" s="275"/>
      <c r="D264" s="275"/>
      <c r="E264" s="275"/>
      <c r="T264" s="54"/>
      <c r="U264" s="54"/>
      <c r="V264" s="54"/>
      <c r="W264" s="54"/>
      <c r="X264" s="54"/>
      <c r="Y264" s="54"/>
      <c r="Z264" s="54"/>
      <c r="AA264" s="54"/>
      <c r="AB264" s="54"/>
      <c r="AC264" s="54"/>
      <c r="AD264" s="54"/>
      <c r="AE264" s="54"/>
      <c r="AF264" s="54"/>
      <c r="AG264" s="54"/>
      <c r="AH264" s="54"/>
      <c r="AI264" s="54"/>
      <c r="AJ264" s="54"/>
      <c r="AK264" s="54"/>
      <c r="AL264" s="54"/>
    </row>
    <row r="265" spans="1:38" hidden="1" x14ac:dyDescent="0.25">
      <c r="A265" s="149" t="s">
        <v>144</v>
      </c>
      <c r="B265" s="276" t="s">
        <v>141</v>
      </c>
      <c r="C265" s="276"/>
      <c r="D265" s="276"/>
      <c r="E265" s="276"/>
      <c r="T265" s="54"/>
      <c r="U265" s="54"/>
      <c r="V265" s="54"/>
      <c r="W265" s="54"/>
      <c r="X265" s="54"/>
      <c r="Y265" s="54"/>
      <c r="Z265" s="54"/>
      <c r="AA265" s="54"/>
      <c r="AB265" s="54"/>
      <c r="AC265" s="54"/>
      <c r="AD265" s="54"/>
      <c r="AE265" s="54"/>
      <c r="AF265" s="54"/>
      <c r="AG265" s="54"/>
      <c r="AH265" s="54"/>
      <c r="AI265" s="54"/>
      <c r="AJ265" s="54"/>
      <c r="AK265" s="54"/>
      <c r="AL265" s="54"/>
    </row>
    <row r="266" spans="1:38" hidden="1" x14ac:dyDescent="0.25">
      <c r="A266" s="150" t="s">
        <v>145</v>
      </c>
      <c r="B266" s="148"/>
      <c r="C266" s="148"/>
      <c r="D266" s="148"/>
      <c r="E266" s="148"/>
      <c r="T266" s="54"/>
      <c r="U266" s="54"/>
      <c r="V266" s="54"/>
      <c r="W266" s="54"/>
      <c r="X266" s="54"/>
      <c r="Y266" s="54"/>
      <c r="Z266" s="54"/>
      <c r="AA266" s="54"/>
      <c r="AB266" s="54"/>
      <c r="AC266" s="54"/>
      <c r="AD266" s="54"/>
      <c r="AE266" s="54"/>
      <c r="AF266" s="54"/>
      <c r="AG266" s="54"/>
      <c r="AH266" s="54"/>
      <c r="AI266" s="54"/>
      <c r="AJ266" s="54"/>
      <c r="AK266" s="54"/>
      <c r="AL266" s="54"/>
    </row>
    <row r="267" spans="1:38" hidden="1" x14ac:dyDescent="0.25">
      <c r="A267" s="1"/>
      <c r="B267" s="275"/>
      <c r="C267" s="275"/>
      <c r="D267" s="275"/>
      <c r="E267" s="275"/>
      <c r="T267" s="54"/>
      <c r="U267" s="54"/>
      <c r="V267" s="54"/>
      <c r="W267" s="54"/>
      <c r="X267" s="54"/>
      <c r="Y267" s="54"/>
      <c r="Z267" s="54"/>
      <c r="AA267" s="54"/>
      <c r="AB267" s="54"/>
      <c r="AC267" s="54"/>
      <c r="AD267" s="54"/>
      <c r="AE267" s="54"/>
      <c r="AF267" s="54"/>
      <c r="AG267" s="54"/>
      <c r="AH267" s="54"/>
      <c r="AI267" s="54"/>
      <c r="AJ267" s="54"/>
      <c r="AK267" s="54"/>
      <c r="AL267" s="54"/>
    </row>
    <row r="268" spans="1:38" hidden="1" x14ac:dyDescent="0.25">
      <c r="A268" s="1"/>
      <c r="B268" s="276" t="s">
        <v>146</v>
      </c>
      <c r="C268" s="276"/>
      <c r="D268" s="276"/>
      <c r="E268" s="276"/>
      <c r="T268" s="54"/>
      <c r="U268" s="54"/>
      <c r="V268" s="54"/>
      <c r="W268" s="54"/>
      <c r="X268" s="54"/>
      <c r="Y268" s="54"/>
      <c r="Z268" s="54"/>
      <c r="AA268" s="54"/>
      <c r="AB268" s="54"/>
      <c r="AC268" s="54"/>
      <c r="AD268" s="54"/>
      <c r="AE268" s="54"/>
      <c r="AF268" s="54"/>
      <c r="AG268" s="54"/>
      <c r="AH268" s="54"/>
      <c r="AI268" s="54"/>
      <c r="AJ268" s="54"/>
      <c r="AK268" s="54"/>
      <c r="AL268" s="54"/>
    </row>
    <row r="269" spans="1:38" hidden="1" x14ac:dyDescent="0.25">
      <c r="A269" s="1"/>
      <c r="B269" s="1"/>
      <c r="C269" s="1"/>
      <c r="D269" s="1"/>
      <c r="E269" s="1"/>
      <c r="T269" s="54"/>
      <c r="U269" s="54"/>
      <c r="V269" s="54"/>
      <c r="W269" s="54"/>
      <c r="X269" s="54"/>
      <c r="Y269" s="54"/>
      <c r="Z269" s="54"/>
      <c r="AA269" s="54"/>
      <c r="AB269" s="54"/>
      <c r="AC269" s="54"/>
      <c r="AD269" s="54"/>
      <c r="AE269" s="54"/>
      <c r="AF269" s="54"/>
      <c r="AG269" s="54"/>
      <c r="AH269" s="54"/>
      <c r="AI269" s="54"/>
      <c r="AJ269" s="54"/>
      <c r="AK269" s="54"/>
      <c r="AL269" s="54"/>
    </row>
    <row r="270" spans="1:38" hidden="1" x14ac:dyDescent="0.25">
      <c r="A270" s="1"/>
      <c r="B270" s="275"/>
      <c r="C270" s="275"/>
      <c r="D270" s="275"/>
      <c r="E270" s="275"/>
      <c r="T270" s="54"/>
      <c r="U270" s="54"/>
      <c r="V270" s="54"/>
      <c r="W270" s="54"/>
      <c r="X270" s="54"/>
      <c r="Y270" s="54"/>
      <c r="Z270" s="54"/>
      <c r="AA270" s="54"/>
      <c r="AB270" s="54"/>
      <c r="AC270" s="54"/>
      <c r="AD270" s="54"/>
      <c r="AE270" s="54"/>
      <c r="AF270" s="54"/>
      <c r="AG270" s="54"/>
      <c r="AH270" s="54"/>
      <c r="AI270" s="54"/>
      <c r="AJ270" s="54"/>
      <c r="AK270" s="54"/>
      <c r="AL270" s="54"/>
    </row>
    <row r="271" spans="1:38" hidden="1" x14ac:dyDescent="0.25">
      <c r="A271" s="1"/>
      <c r="B271" s="276" t="s">
        <v>147</v>
      </c>
      <c r="C271" s="276"/>
      <c r="D271" s="276"/>
      <c r="E271" s="276"/>
      <c r="T271" s="54"/>
      <c r="U271" s="54"/>
      <c r="V271" s="54"/>
      <c r="W271" s="54"/>
      <c r="X271" s="54"/>
      <c r="Y271" s="54"/>
      <c r="Z271" s="54"/>
      <c r="AA271" s="54"/>
      <c r="AB271" s="54"/>
      <c r="AC271" s="54"/>
      <c r="AD271" s="54"/>
      <c r="AE271" s="54"/>
      <c r="AF271" s="54"/>
      <c r="AG271" s="54"/>
      <c r="AH271" s="54"/>
      <c r="AI271" s="54"/>
      <c r="AJ271" s="54"/>
      <c r="AK271" s="54"/>
      <c r="AL271" s="54"/>
    </row>
    <row r="272" spans="1:38" hidden="1" x14ac:dyDescent="0.25">
      <c r="A272" s="1"/>
      <c r="B272" s="1"/>
      <c r="C272" s="1"/>
      <c r="D272" s="1"/>
      <c r="E272" s="1"/>
      <c r="T272" s="54"/>
      <c r="U272" s="54"/>
      <c r="V272" s="54"/>
      <c r="W272" s="54"/>
      <c r="X272" s="54"/>
      <c r="Y272" s="54"/>
      <c r="Z272" s="54"/>
      <c r="AA272" s="54"/>
      <c r="AB272" s="54"/>
      <c r="AC272" s="54"/>
      <c r="AD272" s="54"/>
      <c r="AE272" s="54"/>
      <c r="AF272" s="54"/>
      <c r="AG272" s="54"/>
      <c r="AH272" s="54"/>
      <c r="AI272" s="54"/>
      <c r="AJ272" s="54"/>
      <c r="AK272" s="54"/>
      <c r="AL272" s="54"/>
    </row>
    <row r="273" spans="1:38" ht="38.25" customHeight="1" x14ac:dyDescent="0.25">
      <c r="A273" s="279" t="s">
        <v>158</v>
      </c>
      <c r="B273" s="279"/>
      <c r="C273" s="279"/>
      <c r="D273" s="279"/>
      <c r="E273" s="279"/>
      <c r="T273" s="54"/>
      <c r="U273" s="54"/>
      <c r="V273" s="54"/>
      <c r="W273" s="54"/>
      <c r="X273" s="54"/>
      <c r="Y273" s="54"/>
      <c r="Z273" s="54"/>
      <c r="AA273" s="54"/>
      <c r="AB273" s="54"/>
      <c r="AC273" s="54"/>
      <c r="AD273" s="54"/>
      <c r="AE273" s="54"/>
      <c r="AF273" s="54"/>
      <c r="AG273" s="54"/>
      <c r="AH273" s="54"/>
      <c r="AI273" s="54"/>
      <c r="AJ273" s="54"/>
      <c r="AK273" s="54"/>
      <c r="AL273" s="54"/>
    </row>
    <row r="274" spans="1:38" x14ac:dyDescent="0.25">
      <c r="A274" s="1"/>
      <c r="B274" s="1"/>
      <c r="C274" s="1"/>
      <c r="D274" s="1"/>
      <c r="E274" s="1"/>
      <c r="T274" s="54"/>
      <c r="U274" s="54"/>
      <c r="V274" s="54"/>
      <c r="W274" s="54"/>
      <c r="X274" s="54"/>
      <c r="Y274" s="54"/>
      <c r="Z274" s="54"/>
      <c r="AA274" s="54"/>
      <c r="AB274" s="54"/>
      <c r="AC274" s="54"/>
      <c r="AD274" s="54"/>
      <c r="AE274" s="54"/>
      <c r="AF274" s="54"/>
      <c r="AG274" s="54"/>
      <c r="AH274" s="54"/>
      <c r="AI274" s="54"/>
      <c r="AJ274" s="54"/>
      <c r="AK274" s="54"/>
      <c r="AL274" s="54"/>
    </row>
    <row r="275" spans="1:38" x14ac:dyDescent="0.25">
      <c r="A275" s="1"/>
      <c r="B275" s="1"/>
      <c r="C275" s="1"/>
      <c r="D275" s="1"/>
      <c r="E275" s="1"/>
      <c r="T275" s="54"/>
      <c r="U275" s="54"/>
      <c r="V275" s="54"/>
      <c r="W275" s="54"/>
      <c r="X275" s="54"/>
      <c r="Y275" s="54"/>
      <c r="Z275" s="54"/>
      <c r="AA275" s="54"/>
      <c r="AB275" s="54"/>
      <c r="AC275" s="54"/>
      <c r="AD275" s="54"/>
      <c r="AE275" s="54"/>
      <c r="AF275" s="54"/>
      <c r="AG275" s="54"/>
      <c r="AH275" s="54"/>
      <c r="AI275" s="54"/>
      <c r="AJ275" s="54"/>
      <c r="AK275" s="54"/>
      <c r="AL275" s="54"/>
    </row>
    <row r="276" spans="1:38" x14ac:dyDescent="0.25">
      <c r="A276" s="1"/>
      <c r="B276" s="1"/>
      <c r="C276" s="1"/>
      <c r="D276" s="1"/>
      <c r="E276" s="1"/>
      <c r="T276" s="54"/>
      <c r="U276" s="54"/>
      <c r="V276" s="54"/>
      <c r="W276" s="54"/>
      <c r="X276" s="54"/>
      <c r="Y276" s="54"/>
      <c r="Z276" s="54"/>
      <c r="AA276" s="54"/>
      <c r="AB276" s="54"/>
      <c r="AC276" s="54"/>
      <c r="AD276" s="54"/>
      <c r="AE276" s="54"/>
      <c r="AF276" s="54"/>
      <c r="AG276" s="54"/>
      <c r="AH276" s="54"/>
      <c r="AI276" s="54"/>
      <c r="AJ276" s="54"/>
      <c r="AK276" s="54"/>
      <c r="AL276" s="54"/>
    </row>
    <row r="277" spans="1:38" x14ac:dyDescent="0.25">
      <c r="A277" s="1"/>
      <c r="B277" s="1"/>
      <c r="C277" s="1"/>
      <c r="D277" s="1"/>
      <c r="E277" s="1"/>
      <c r="T277" s="54"/>
      <c r="U277" s="54"/>
      <c r="V277" s="54"/>
      <c r="W277" s="54"/>
      <c r="X277" s="54"/>
      <c r="Y277" s="54"/>
      <c r="Z277" s="54"/>
      <c r="AA277" s="54"/>
      <c r="AB277" s="54"/>
      <c r="AC277" s="54"/>
      <c r="AD277" s="54"/>
      <c r="AE277" s="54"/>
      <c r="AF277" s="54"/>
      <c r="AG277" s="54"/>
      <c r="AH277" s="54"/>
      <c r="AI277" s="54"/>
      <c r="AJ277" s="54"/>
      <c r="AK277" s="54"/>
      <c r="AL277" s="54"/>
    </row>
    <row r="278" spans="1:38" x14ac:dyDescent="0.25">
      <c r="A278" s="1"/>
      <c r="B278" s="1"/>
      <c r="C278" s="1"/>
      <c r="D278" s="1"/>
      <c r="E278" s="1"/>
      <c r="T278" s="54"/>
      <c r="U278" s="54"/>
      <c r="V278" s="54"/>
      <c r="W278" s="54"/>
      <c r="X278" s="54"/>
      <c r="Y278" s="54"/>
      <c r="Z278" s="54"/>
      <c r="AA278" s="54"/>
      <c r="AB278" s="54"/>
      <c r="AC278" s="54"/>
      <c r="AD278" s="54"/>
      <c r="AE278" s="54"/>
      <c r="AF278" s="54"/>
      <c r="AG278" s="54"/>
      <c r="AH278" s="54"/>
      <c r="AI278" s="54"/>
      <c r="AJ278" s="54"/>
      <c r="AK278" s="54"/>
      <c r="AL278" s="54"/>
    </row>
    <row r="279" spans="1:38" x14ac:dyDescent="0.25">
      <c r="A279" s="1"/>
      <c r="B279" s="1"/>
      <c r="C279" s="1"/>
      <c r="D279" s="1"/>
      <c r="E279" s="1"/>
      <c r="T279" s="54"/>
      <c r="U279" s="54"/>
      <c r="V279" s="54"/>
      <c r="W279" s="54"/>
      <c r="X279" s="54"/>
      <c r="Y279" s="54"/>
      <c r="Z279" s="54"/>
      <c r="AA279" s="54"/>
      <c r="AB279" s="54"/>
      <c r="AC279" s="54"/>
      <c r="AD279" s="54"/>
      <c r="AE279" s="54"/>
      <c r="AF279" s="54"/>
      <c r="AG279" s="54"/>
      <c r="AH279" s="54"/>
      <c r="AI279" s="54"/>
      <c r="AJ279" s="54"/>
      <c r="AK279" s="54"/>
      <c r="AL279" s="54"/>
    </row>
    <row r="280" spans="1:38" x14ac:dyDescent="0.25">
      <c r="A280" s="1"/>
      <c r="B280" s="1"/>
      <c r="C280" s="1"/>
      <c r="D280" s="1"/>
      <c r="E280" s="1"/>
      <c r="T280" s="54"/>
      <c r="U280" s="54"/>
      <c r="V280" s="54"/>
      <c r="W280" s="54"/>
      <c r="X280" s="54"/>
      <c r="Y280" s="54"/>
      <c r="Z280" s="54"/>
      <c r="AA280" s="54"/>
      <c r="AB280" s="54"/>
      <c r="AC280" s="54"/>
      <c r="AD280" s="54"/>
      <c r="AE280" s="54"/>
      <c r="AF280" s="54"/>
      <c r="AG280" s="54"/>
      <c r="AH280" s="54"/>
      <c r="AI280" s="54"/>
      <c r="AJ280" s="54"/>
      <c r="AK280" s="54"/>
      <c r="AL280" s="54"/>
    </row>
    <row r="281" spans="1:38" x14ac:dyDescent="0.25">
      <c r="A281" s="1"/>
      <c r="B281" s="1"/>
      <c r="C281" s="1"/>
      <c r="D281" s="1"/>
      <c r="E281" s="1"/>
      <c r="T281" s="54"/>
      <c r="U281" s="54"/>
      <c r="V281" s="54"/>
      <c r="W281" s="54"/>
      <c r="X281" s="54"/>
      <c r="Y281" s="54"/>
      <c r="Z281" s="54"/>
      <c r="AA281" s="54"/>
      <c r="AB281" s="54"/>
      <c r="AC281" s="54"/>
      <c r="AD281" s="54"/>
      <c r="AE281" s="54"/>
      <c r="AF281" s="54"/>
      <c r="AG281" s="54"/>
      <c r="AH281" s="54"/>
      <c r="AI281" s="54"/>
      <c r="AJ281" s="54"/>
      <c r="AK281" s="54"/>
      <c r="AL281" s="54"/>
    </row>
    <row r="282" spans="1:38" x14ac:dyDescent="0.25">
      <c r="A282" s="1"/>
      <c r="B282" s="1"/>
      <c r="C282" s="1"/>
      <c r="D282" s="1"/>
      <c r="E282" s="1"/>
      <c r="T282" s="54"/>
      <c r="U282" s="54"/>
      <c r="V282" s="54"/>
      <c r="W282" s="54"/>
      <c r="X282" s="54"/>
      <c r="Y282" s="54"/>
      <c r="Z282" s="54"/>
      <c r="AA282" s="54"/>
      <c r="AB282" s="54"/>
      <c r="AC282" s="54"/>
      <c r="AD282" s="54"/>
      <c r="AE282" s="54"/>
      <c r="AF282" s="54"/>
      <c r="AG282" s="54"/>
      <c r="AH282" s="54"/>
      <c r="AI282" s="54"/>
      <c r="AJ282" s="54"/>
      <c r="AK282" s="54"/>
      <c r="AL282" s="54"/>
    </row>
    <row r="283" spans="1:38" x14ac:dyDescent="0.25">
      <c r="A283" s="1"/>
      <c r="B283" s="1"/>
      <c r="C283" s="1"/>
      <c r="D283" s="1"/>
      <c r="E283" s="1"/>
      <c r="T283" s="54"/>
      <c r="U283" s="54"/>
      <c r="V283" s="54"/>
      <c r="W283" s="54"/>
      <c r="X283" s="54"/>
      <c r="Y283" s="54"/>
      <c r="Z283" s="54"/>
      <c r="AA283" s="54"/>
      <c r="AB283" s="54"/>
      <c r="AC283" s="54"/>
      <c r="AD283" s="54"/>
      <c r="AE283" s="54"/>
      <c r="AF283" s="54"/>
      <c r="AG283" s="54"/>
      <c r="AH283" s="54"/>
      <c r="AI283" s="54"/>
      <c r="AJ283" s="54"/>
      <c r="AK283" s="54"/>
      <c r="AL283" s="54"/>
    </row>
    <row r="284" spans="1:38" x14ac:dyDescent="0.25">
      <c r="A284" s="1"/>
      <c r="B284" s="1"/>
      <c r="C284" s="1"/>
      <c r="D284" s="1"/>
      <c r="E284" s="1"/>
      <c r="T284" s="54"/>
      <c r="U284" s="54"/>
      <c r="V284" s="54"/>
      <c r="W284" s="54"/>
      <c r="X284" s="54"/>
      <c r="Y284" s="54"/>
      <c r="Z284" s="54"/>
      <c r="AA284" s="54"/>
      <c r="AB284" s="54"/>
      <c r="AC284" s="54"/>
      <c r="AD284" s="54"/>
      <c r="AE284" s="54"/>
      <c r="AF284" s="54"/>
      <c r="AG284" s="54"/>
      <c r="AH284" s="54"/>
      <c r="AI284" s="54"/>
      <c r="AJ284" s="54"/>
      <c r="AK284" s="54"/>
      <c r="AL284" s="54"/>
    </row>
    <row r="285" spans="1:38" x14ac:dyDescent="0.25">
      <c r="A285" s="1"/>
      <c r="B285" s="1"/>
      <c r="C285" s="1"/>
      <c r="D285" s="1"/>
      <c r="E285" s="1"/>
      <c r="T285" s="54"/>
      <c r="U285" s="54"/>
      <c r="V285" s="54"/>
      <c r="W285" s="54"/>
      <c r="X285" s="54"/>
      <c r="Y285" s="54"/>
      <c r="Z285" s="54"/>
      <c r="AA285" s="54"/>
      <c r="AB285" s="54"/>
      <c r="AC285" s="54"/>
      <c r="AD285" s="54"/>
      <c r="AE285" s="54"/>
      <c r="AF285" s="54"/>
      <c r="AG285" s="54"/>
      <c r="AH285" s="54"/>
      <c r="AI285" s="54"/>
      <c r="AJ285" s="54"/>
      <c r="AK285" s="54"/>
      <c r="AL285" s="54"/>
    </row>
    <row r="286" spans="1:38" x14ac:dyDescent="0.25">
      <c r="A286" s="1"/>
      <c r="B286" s="1"/>
      <c r="C286" s="1"/>
      <c r="D286" s="1"/>
      <c r="E286" s="1"/>
      <c r="T286" s="54"/>
      <c r="U286" s="54"/>
      <c r="V286" s="54"/>
      <c r="W286" s="54"/>
      <c r="X286" s="54"/>
      <c r="Y286" s="54"/>
      <c r="Z286" s="54"/>
      <c r="AA286" s="54"/>
      <c r="AB286" s="54"/>
      <c r="AC286" s="54"/>
      <c r="AD286" s="54"/>
      <c r="AE286" s="54"/>
      <c r="AF286" s="54"/>
      <c r="AG286" s="54"/>
      <c r="AH286" s="54"/>
      <c r="AI286" s="54"/>
      <c r="AJ286" s="54"/>
      <c r="AK286" s="54"/>
      <c r="AL286" s="54"/>
    </row>
    <row r="287" spans="1:38" x14ac:dyDescent="0.25">
      <c r="A287" s="1"/>
      <c r="B287" s="1"/>
      <c r="C287" s="1"/>
      <c r="D287" s="1"/>
      <c r="E287" s="1"/>
      <c r="T287" s="54"/>
      <c r="U287" s="54"/>
      <c r="V287" s="54"/>
      <c r="W287" s="54"/>
      <c r="X287" s="54"/>
      <c r="Y287" s="54"/>
      <c r="Z287" s="54"/>
      <c r="AA287" s="54"/>
      <c r="AB287" s="54"/>
      <c r="AC287" s="54"/>
      <c r="AD287" s="54"/>
      <c r="AE287" s="54"/>
      <c r="AF287" s="54"/>
      <c r="AG287" s="54"/>
      <c r="AH287" s="54"/>
      <c r="AI287" s="54"/>
      <c r="AJ287" s="54"/>
      <c r="AK287" s="54"/>
      <c r="AL287" s="54"/>
    </row>
    <row r="288" spans="1:38" x14ac:dyDescent="0.25">
      <c r="A288" s="1"/>
      <c r="B288" s="1"/>
      <c r="C288" s="1"/>
      <c r="D288" s="1"/>
      <c r="E288" s="1"/>
      <c r="T288" s="54"/>
      <c r="U288" s="54"/>
      <c r="V288" s="54"/>
      <c r="W288" s="54"/>
      <c r="X288" s="54"/>
      <c r="Y288" s="54"/>
      <c r="Z288" s="54"/>
      <c r="AA288" s="54"/>
      <c r="AB288" s="54"/>
      <c r="AC288" s="54"/>
      <c r="AD288" s="54"/>
      <c r="AE288" s="54"/>
      <c r="AF288" s="54"/>
      <c r="AG288" s="54"/>
      <c r="AH288" s="54"/>
      <c r="AI288" s="54"/>
      <c r="AJ288" s="54"/>
      <c r="AK288" s="54"/>
      <c r="AL288" s="54"/>
    </row>
    <row r="289" spans="1:38" x14ac:dyDescent="0.25">
      <c r="A289" s="1"/>
      <c r="B289" s="1"/>
      <c r="C289" s="1"/>
      <c r="D289" s="1"/>
      <c r="E289" s="1"/>
      <c r="T289" s="54"/>
      <c r="U289" s="54"/>
      <c r="V289" s="54"/>
      <c r="W289" s="54"/>
      <c r="X289" s="54"/>
      <c r="Y289" s="54"/>
      <c r="Z289" s="54"/>
      <c r="AA289" s="54"/>
      <c r="AB289" s="54"/>
      <c r="AC289" s="54"/>
      <c r="AD289" s="54"/>
      <c r="AE289" s="54"/>
      <c r="AF289" s="54"/>
      <c r="AG289" s="54"/>
      <c r="AH289" s="54"/>
      <c r="AI289" s="54"/>
      <c r="AJ289" s="54"/>
      <c r="AK289" s="54"/>
      <c r="AL289" s="54"/>
    </row>
    <row r="290" spans="1:38" x14ac:dyDescent="0.25">
      <c r="A290" s="1"/>
      <c r="B290" s="1"/>
      <c r="C290" s="1"/>
      <c r="D290" s="1"/>
      <c r="E290" s="1"/>
      <c r="T290" s="54"/>
      <c r="U290" s="54"/>
      <c r="V290" s="54"/>
      <c r="W290" s="54"/>
      <c r="X290" s="54"/>
      <c r="Y290" s="54"/>
      <c r="Z290" s="54"/>
      <c r="AA290" s="54"/>
      <c r="AB290" s="54"/>
      <c r="AC290" s="54"/>
      <c r="AD290" s="54"/>
      <c r="AE290" s="54"/>
      <c r="AF290" s="54"/>
      <c r="AG290" s="54"/>
      <c r="AH290" s="54"/>
      <c r="AI290" s="54"/>
      <c r="AJ290" s="54"/>
      <c r="AK290" s="54"/>
      <c r="AL290" s="54"/>
    </row>
    <row r="291" spans="1:38" x14ac:dyDescent="0.25">
      <c r="A291" s="1"/>
      <c r="B291" s="1"/>
      <c r="C291" s="1"/>
      <c r="D291" s="1"/>
      <c r="E291" s="1"/>
      <c r="T291" s="54"/>
      <c r="U291" s="54"/>
      <c r="V291" s="54"/>
      <c r="W291" s="54"/>
      <c r="X291" s="54"/>
      <c r="Y291" s="54"/>
      <c r="Z291" s="54"/>
      <c r="AA291" s="54"/>
      <c r="AB291" s="54"/>
      <c r="AC291" s="54"/>
      <c r="AD291" s="54"/>
      <c r="AE291" s="54"/>
      <c r="AF291" s="54"/>
      <c r="AG291" s="54"/>
      <c r="AH291" s="54"/>
      <c r="AI291" s="54"/>
      <c r="AJ291" s="54"/>
      <c r="AK291" s="54"/>
      <c r="AL291" s="54"/>
    </row>
    <row r="292" spans="1:38" x14ac:dyDescent="0.25">
      <c r="A292" s="1"/>
      <c r="B292" s="1"/>
      <c r="C292" s="1"/>
      <c r="D292" s="1"/>
      <c r="E292" s="1"/>
      <c r="T292" s="54"/>
      <c r="U292" s="54"/>
      <c r="V292" s="54"/>
      <c r="W292" s="54"/>
      <c r="X292" s="54"/>
      <c r="Y292" s="54"/>
      <c r="Z292" s="54"/>
      <c r="AA292" s="54"/>
      <c r="AB292" s="54"/>
      <c r="AC292" s="54"/>
      <c r="AD292" s="54"/>
      <c r="AE292" s="54"/>
      <c r="AF292" s="54"/>
      <c r="AG292" s="54"/>
      <c r="AH292" s="54"/>
      <c r="AI292" s="54"/>
      <c r="AJ292" s="54"/>
      <c r="AK292" s="54"/>
      <c r="AL292" s="54"/>
    </row>
    <row r="293" spans="1:38" x14ac:dyDescent="0.25">
      <c r="A293" s="1"/>
      <c r="B293" s="1"/>
      <c r="C293" s="1"/>
      <c r="D293" s="1"/>
      <c r="E293" s="1"/>
      <c r="T293" s="54"/>
      <c r="U293" s="54"/>
      <c r="V293" s="54"/>
      <c r="W293" s="54"/>
      <c r="X293" s="54"/>
      <c r="Y293" s="54"/>
      <c r="Z293" s="54"/>
      <c r="AA293" s="54"/>
      <c r="AB293" s="54"/>
      <c r="AC293" s="54"/>
      <c r="AD293" s="54"/>
      <c r="AE293" s="54"/>
      <c r="AF293" s="54"/>
      <c r="AG293" s="54"/>
      <c r="AH293" s="54"/>
      <c r="AI293" s="54"/>
      <c r="AJ293" s="54"/>
      <c r="AK293" s="54"/>
      <c r="AL293" s="54"/>
    </row>
    <row r="294" spans="1:38" x14ac:dyDescent="0.25">
      <c r="A294" s="1"/>
      <c r="B294" s="1"/>
      <c r="C294" s="1"/>
      <c r="D294" s="1"/>
      <c r="E294" s="1"/>
      <c r="T294" s="54"/>
      <c r="U294" s="54"/>
      <c r="V294" s="54"/>
      <c r="W294" s="54"/>
      <c r="X294" s="54"/>
      <c r="Y294" s="54"/>
      <c r="Z294" s="54"/>
      <c r="AA294" s="54"/>
      <c r="AB294" s="54"/>
      <c r="AC294" s="54"/>
      <c r="AD294" s="54"/>
      <c r="AE294" s="54"/>
      <c r="AF294" s="54"/>
      <c r="AG294" s="54"/>
      <c r="AH294" s="54"/>
      <c r="AI294" s="54"/>
      <c r="AJ294" s="54"/>
      <c r="AK294" s="54"/>
      <c r="AL294" s="54"/>
    </row>
    <row r="295" spans="1:38" x14ac:dyDescent="0.25">
      <c r="A295" s="1"/>
      <c r="B295" s="1"/>
      <c r="C295" s="1"/>
      <c r="D295" s="1"/>
      <c r="E295" s="1"/>
      <c r="T295" s="54"/>
      <c r="U295" s="54"/>
      <c r="V295" s="54"/>
      <c r="W295" s="54"/>
      <c r="X295" s="54"/>
      <c r="Y295" s="54"/>
      <c r="Z295" s="54"/>
      <c r="AA295" s="54"/>
      <c r="AB295" s="54"/>
      <c r="AC295" s="54"/>
      <c r="AD295" s="54"/>
      <c r="AE295" s="54"/>
      <c r="AF295" s="54"/>
      <c r="AG295" s="54"/>
      <c r="AH295" s="54"/>
      <c r="AI295" s="54"/>
      <c r="AJ295" s="54"/>
      <c r="AK295" s="54"/>
      <c r="AL295" s="54"/>
    </row>
    <row r="296" spans="1:38" x14ac:dyDescent="0.25">
      <c r="A296" s="1"/>
      <c r="B296" s="1"/>
      <c r="C296" s="1"/>
      <c r="D296" s="1"/>
      <c r="E296" s="1"/>
      <c r="T296" s="54"/>
      <c r="U296" s="54"/>
      <c r="V296" s="54"/>
      <c r="W296" s="54"/>
      <c r="X296" s="54"/>
      <c r="Y296" s="54"/>
      <c r="Z296" s="54"/>
      <c r="AA296" s="54"/>
      <c r="AB296" s="54"/>
      <c r="AC296" s="54"/>
      <c r="AD296" s="54"/>
      <c r="AE296" s="54"/>
      <c r="AF296" s="54"/>
      <c r="AG296" s="54"/>
      <c r="AH296" s="54"/>
      <c r="AI296" s="54"/>
      <c r="AJ296" s="54"/>
      <c r="AK296" s="54"/>
      <c r="AL296" s="54"/>
    </row>
    <row r="297" spans="1:38" x14ac:dyDescent="0.25">
      <c r="A297" s="1"/>
      <c r="B297" s="1"/>
      <c r="C297" s="1"/>
      <c r="D297" s="1"/>
      <c r="E297" s="1"/>
      <c r="T297" s="54"/>
      <c r="U297" s="54"/>
      <c r="V297" s="54"/>
      <c r="W297" s="54"/>
      <c r="X297" s="54"/>
      <c r="Y297" s="54"/>
      <c r="Z297" s="54"/>
      <c r="AA297" s="54"/>
      <c r="AB297" s="54"/>
      <c r="AC297" s="54"/>
      <c r="AD297" s="54"/>
      <c r="AE297" s="54"/>
      <c r="AF297" s="54"/>
      <c r="AG297" s="54"/>
      <c r="AH297" s="54"/>
      <c r="AI297" s="54"/>
      <c r="AJ297" s="54"/>
      <c r="AK297" s="54"/>
      <c r="AL297" s="54"/>
    </row>
    <row r="298" spans="1:38" x14ac:dyDescent="0.25">
      <c r="A298" s="1"/>
      <c r="B298" s="1"/>
      <c r="C298" s="1"/>
      <c r="D298" s="1"/>
      <c r="E298" s="1"/>
      <c r="T298" s="54"/>
      <c r="U298" s="54"/>
      <c r="V298" s="54"/>
      <c r="W298" s="54"/>
      <c r="X298" s="54"/>
      <c r="Y298" s="54"/>
      <c r="Z298" s="54"/>
      <c r="AA298" s="54"/>
      <c r="AB298" s="54"/>
      <c r="AC298" s="54"/>
      <c r="AD298" s="54"/>
      <c r="AE298" s="54"/>
      <c r="AF298" s="54"/>
      <c r="AG298" s="54"/>
      <c r="AH298" s="54"/>
      <c r="AI298" s="54"/>
      <c r="AJ298" s="54"/>
      <c r="AK298" s="54"/>
      <c r="AL298" s="54"/>
    </row>
    <row r="299" spans="1:38" x14ac:dyDescent="0.25">
      <c r="A299" s="1"/>
      <c r="B299" s="1"/>
      <c r="C299" s="1"/>
      <c r="D299" s="1"/>
      <c r="E299" s="1"/>
      <c r="T299" s="54"/>
      <c r="U299" s="54"/>
      <c r="V299" s="54"/>
      <c r="W299" s="54"/>
      <c r="X299" s="54"/>
      <c r="Y299" s="54"/>
      <c r="Z299" s="54"/>
      <c r="AA299" s="54"/>
      <c r="AB299" s="54"/>
      <c r="AC299" s="54"/>
      <c r="AD299" s="54"/>
      <c r="AE299" s="54"/>
      <c r="AF299" s="54"/>
      <c r="AG299" s="54"/>
      <c r="AH299" s="54"/>
      <c r="AI299" s="54"/>
      <c r="AJ299" s="54"/>
      <c r="AK299" s="54"/>
      <c r="AL299" s="54"/>
    </row>
    <row r="300" spans="1:38" x14ac:dyDescent="0.25">
      <c r="A300" s="1"/>
      <c r="B300" s="1"/>
      <c r="C300" s="1"/>
      <c r="D300" s="1"/>
      <c r="E300" s="1"/>
      <c r="T300" s="54"/>
      <c r="U300" s="54"/>
      <c r="V300" s="54"/>
      <c r="W300" s="54"/>
      <c r="X300" s="54"/>
      <c r="Y300" s="54"/>
      <c r="Z300" s="54"/>
      <c r="AA300" s="54"/>
      <c r="AB300" s="54"/>
      <c r="AC300" s="54"/>
      <c r="AD300" s="54"/>
      <c r="AE300" s="54"/>
      <c r="AF300" s="54"/>
      <c r="AG300" s="54"/>
      <c r="AH300" s="54"/>
      <c r="AI300" s="54"/>
      <c r="AJ300" s="54"/>
      <c r="AK300" s="54"/>
      <c r="AL300" s="54"/>
    </row>
    <row r="301" spans="1:38" x14ac:dyDescent="0.25">
      <c r="A301" s="1"/>
      <c r="B301" s="1"/>
      <c r="C301" s="1"/>
      <c r="D301" s="1"/>
      <c r="E301" s="1"/>
      <c r="T301" s="54"/>
      <c r="U301" s="54"/>
      <c r="V301" s="54"/>
      <c r="W301" s="54"/>
      <c r="X301" s="54"/>
      <c r="Y301" s="54"/>
      <c r="Z301" s="54"/>
      <c r="AA301" s="54"/>
      <c r="AB301" s="54"/>
      <c r="AC301" s="54"/>
      <c r="AD301" s="54"/>
      <c r="AE301" s="54"/>
      <c r="AF301" s="54"/>
      <c r="AG301" s="54"/>
      <c r="AH301" s="54"/>
      <c r="AI301" s="54"/>
      <c r="AJ301" s="54"/>
      <c r="AK301" s="54"/>
      <c r="AL301" s="54"/>
    </row>
    <row r="302" spans="1:38" x14ac:dyDescent="0.25">
      <c r="A302" s="1"/>
      <c r="B302" s="1"/>
      <c r="C302" s="1"/>
      <c r="D302" s="1"/>
      <c r="E302" s="1"/>
      <c r="T302" s="54"/>
      <c r="U302" s="54"/>
      <c r="V302" s="54"/>
      <c r="W302" s="54"/>
      <c r="X302" s="54"/>
      <c r="Y302" s="54"/>
      <c r="Z302" s="54"/>
      <c r="AA302" s="54"/>
      <c r="AB302" s="54"/>
      <c r="AC302" s="54"/>
      <c r="AD302" s="54"/>
      <c r="AE302" s="54"/>
      <c r="AF302" s="54"/>
      <c r="AG302" s="54"/>
      <c r="AH302" s="54"/>
      <c r="AI302" s="54"/>
      <c r="AJ302" s="54"/>
      <c r="AK302" s="54"/>
      <c r="AL302" s="54"/>
    </row>
    <row r="303" spans="1:38" x14ac:dyDescent="0.25">
      <c r="A303" s="1"/>
      <c r="B303" s="1"/>
      <c r="C303" s="1"/>
      <c r="D303" s="1"/>
      <c r="E303" s="1"/>
      <c r="T303" s="54"/>
      <c r="U303" s="54"/>
      <c r="V303" s="54"/>
      <c r="W303" s="54"/>
      <c r="X303" s="54"/>
      <c r="Y303" s="54"/>
      <c r="Z303" s="54"/>
      <c r="AA303" s="54"/>
      <c r="AB303" s="54"/>
      <c r="AC303" s="54"/>
      <c r="AD303" s="54"/>
      <c r="AE303" s="54"/>
      <c r="AF303" s="54"/>
      <c r="AG303" s="54"/>
      <c r="AH303" s="54"/>
      <c r="AI303" s="54"/>
      <c r="AJ303" s="54"/>
      <c r="AK303" s="54"/>
      <c r="AL303" s="54"/>
    </row>
    <row r="304" spans="1:38" x14ac:dyDescent="0.25">
      <c r="A304" s="1"/>
      <c r="B304" s="1"/>
      <c r="C304" s="1"/>
      <c r="D304" s="1"/>
      <c r="E304" s="1"/>
      <c r="T304" s="54"/>
      <c r="U304" s="54"/>
      <c r="V304" s="54"/>
      <c r="W304" s="54"/>
      <c r="X304" s="54"/>
      <c r="Y304" s="54"/>
      <c r="Z304" s="54"/>
      <c r="AA304" s="54"/>
      <c r="AB304" s="54"/>
      <c r="AC304" s="54"/>
      <c r="AD304" s="54"/>
      <c r="AE304" s="54"/>
      <c r="AF304" s="54"/>
      <c r="AG304" s="54"/>
      <c r="AH304" s="54"/>
      <c r="AI304" s="54"/>
      <c r="AJ304" s="54"/>
      <c r="AK304" s="54"/>
      <c r="AL304" s="54"/>
    </row>
    <row r="305" spans="1:38" x14ac:dyDescent="0.25">
      <c r="A305" s="1"/>
      <c r="B305" s="1"/>
      <c r="C305" s="1"/>
      <c r="D305" s="1"/>
      <c r="E305" s="1"/>
      <c r="T305" s="54"/>
      <c r="U305" s="54"/>
      <c r="V305" s="54"/>
      <c r="W305" s="54"/>
      <c r="X305" s="54"/>
      <c r="Y305" s="54"/>
      <c r="Z305" s="54"/>
      <c r="AA305" s="54"/>
      <c r="AB305" s="54"/>
      <c r="AC305" s="54"/>
      <c r="AD305" s="54"/>
      <c r="AE305" s="54"/>
      <c r="AF305" s="54"/>
      <c r="AG305" s="54"/>
      <c r="AH305" s="54"/>
      <c r="AI305" s="54"/>
      <c r="AJ305" s="54"/>
      <c r="AK305" s="54"/>
      <c r="AL305" s="54"/>
    </row>
    <row r="306" spans="1:38" x14ac:dyDescent="0.25">
      <c r="E306" s="1"/>
      <c r="T306" s="54"/>
      <c r="U306" s="54"/>
      <c r="V306" s="54"/>
      <c r="W306" s="54"/>
      <c r="X306" s="54"/>
      <c r="Y306" s="54"/>
      <c r="Z306" s="54"/>
      <c r="AA306" s="54"/>
      <c r="AB306" s="54"/>
      <c r="AC306" s="54"/>
      <c r="AD306" s="54"/>
      <c r="AE306" s="54"/>
      <c r="AF306" s="54"/>
      <c r="AG306" s="54"/>
      <c r="AH306" s="54"/>
      <c r="AI306" s="54"/>
      <c r="AJ306" s="54"/>
      <c r="AK306" s="54"/>
      <c r="AL306" s="54"/>
    </row>
  </sheetData>
  <sheetProtection sheet="1" objects="1" scenarios="1"/>
  <mergeCells count="70">
    <mergeCell ref="A273:E273"/>
    <mergeCell ref="A204:E204"/>
    <mergeCell ref="B261:E261"/>
    <mergeCell ref="A224:E224"/>
    <mergeCell ref="A225:E225"/>
    <mergeCell ref="B271:E271"/>
    <mergeCell ref="B262:E262"/>
    <mergeCell ref="B264:E264"/>
    <mergeCell ref="B265:E265"/>
    <mergeCell ref="B267:E267"/>
    <mergeCell ref="B268:E268"/>
    <mergeCell ref="B270:E270"/>
    <mergeCell ref="A205:E205"/>
    <mergeCell ref="B256:E256"/>
    <mergeCell ref="B257:E257"/>
    <mergeCell ref="B217:C217"/>
    <mergeCell ref="B226:E226"/>
    <mergeCell ref="A237:E237"/>
    <mergeCell ref="B253:E253"/>
    <mergeCell ref="B254:E254"/>
    <mergeCell ref="A230:C230"/>
    <mergeCell ref="A236:E236"/>
    <mergeCell ref="A178:E178"/>
    <mergeCell ref="A180:E180"/>
    <mergeCell ref="A189:C189"/>
    <mergeCell ref="A190:E190"/>
    <mergeCell ref="A194:C194"/>
    <mergeCell ref="A195:E195"/>
    <mergeCell ref="A202:E202"/>
    <mergeCell ref="A209:E209"/>
    <mergeCell ref="A215:C215"/>
    <mergeCell ref="A199:E199"/>
    <mergeCell ref="A200:E200"/>
    <mergeCell ref="A172:E172"/>
    <mergeCell ref="A149:B149"/>
    <mergeCell ref="A170:C170"/>
    <mergeCell ref="A171:E171"/>
    <mergeCell ref="A100:D100"/>
    <mergeCell ref="A119:B119"/>
    <mergeCell ref="A131:E131"/>
    <mergeCell ref="A134:E134"/>
    <mergeCell ref="A133:E133"/>
    <mergeCell ref="A132:E132"/>
    <mergeCell ref="A141:E141"/>
    <mergeCell ref="A80:E80"/>
    <mergeCell ref="A83:E83"/>
    <mergeCell ref="A81:E81"/>
    <mergeCell ref="A98:E98"/>
    <mergeCell ref="A82:E82"/>
    <mergeCell ref="A1:E1"/>
    <mergeCell ref="A2:E2"/>
    <mergeCell ref="A3:E3"/>
    <mergeCell ref="A4:E4"/>
    <mergeCell ref="A5:E5"/>
    <mergeCell ref="A6:E6"/>
    <mergeCell ref="A7:E7"/>
    <mergeCell ref="A136:E136"/>
    <mergeCell ref="B12:E12"/>
    <mergeCell ref="A14:E14"/>
    <mergeCell ref="A36:E36"/>
    <mergeCell ref="A70:E70"/>
    <mergeCell ref="A64:E64"/>
    <mergeCell ref="B126:C126"/>
    <mergeCell ref="A8:E8"/>
    <mergeCell ref="B10:E10"/>
    <mergeCell ref="B11:E11"/>
    <mergeCell ref="A76:D76"/>
    <mergeCell ref="A84:E84"/>
    <mergeCell ref="A77:D77"/>
    <mergeCell ref="A73:E73"/>
  </mergeCells>
  <conditionalFormatting sqref="D210">
    <cfRule type="expression" dxfId="103" priority="156">
      <formula>$D$198=300</formula>
    </cfRule>
  </conditionalFormatting>
  <conditionalFormatting sqref="D211">
    <cfRule type="expression" dxfId="102" priority="109">
      <formula>$D$208=" "</formula>
    </cfRule>
    <cfRule type="expression" dxfId="101" priority="155">
      <formula>$D$198=300</formula>
    </cfRule>
  </conditionalFormatting>
  <conditionalFormatting sqref="D213 B217:C217 D218:D223">
    <cfRule type="expression" dxfId="100" priority="154">
      <formula>$D$198=300</formula>
    </cfRule>
  </conditionalFormatting>
  <conditionalFormatting sqref="D218:D221">
    <cfRule type="expression" dxfId="99" priority="153">
      <formula>$D$198=300</formula>
    </cfRule>
  </conditionalFormatting>
  <conditionalFormatting sqref="D223">
    <cfRule type="expression" dxfId="98" priority="152">
      <formula>$D$198=300</formula>
    </cfRule>
  </conditionalFormatting>
  <conditionalFormatting sqref="C115:D118">
    <cfRule type="expression" dxfId="97" priority="151">
      <formula>$D$112=0</formula>
    </cfRule>
  </conditionalFormatting>
  <conditionalFormatting sqref="D124">
    <cfRule type="expression" dxfId="96" priority="149">
      <formula>$D$119="No"</formula>
    </cfRule>
    <cfRule type="expression" dxfId="95" priority="150">
      <formula>$D$112=0</formula>
    </cfRule>
  </conditionalFormatting>
  <conditionalFormatting sqref="D119">
    <cfRule type="expression" dxfId="94" priority="148">
      <formula>$D$112=0</formula>
    </cfRule>
  </conditionalFormatting>
  <conditionalFormatting sqref="D116">
    <cfRule type="expression" dxfId="93" priority="147">
      <formula>$D$112=0</formula>
    </cfRule>
  </conditionalFormatting>
  <conditionalFormatting sqref="A98:E98">
    <cfRule type="expression" dxfId="92" priority="145">
      <formula>$D$108=0</formula>
    </cfRule>
  </conditionalFormatting>
  <conditionalFormatting sqref="D112">
    <cfRule type="expression" dxfId="91" priority="144">
      <formula>$D$108=0</formula>
    </cfRule>
  </conditionalFormatting>
  <conditionalFormatting sqref="D170">
    <cfRule type="expression" dxfId="90" priority="113">
      <formula>$D$153=0</formula>
    </cfRule>
    <cfRule type="expression" dxfId="89" priority="130">
      <formula>$D$153="Answer Step C (L84)"</formula>
    </cfRule>
    <cfRule type="expression" dxfId="88" priority="143">
      <formula>$D$164="Enter # Children"</formula>
    </cfRule>
  </conditionalFormatting>
  <conditionalFormatting sqref="D126">
    <cfRule type="expression" dxfId="87" priority="141">
      <formula>$D$108=0</formula>
    </cfRule>
  </conditionalFormatting>
  <conditionalFormatting sqref="D155 D157">
    <cfRule type="expression" dxfId="86" priority="140">
      <formula>$D$149=0</formula>
    </cfRule>
  </conditionalFormatting>
  <conditionalFormatting sqref="D196">
    <cfRule type="expression" dxfId="85" priority="136">
      <formula>#REF!=0</formula>
    </cfRule>
  </conditionalFormatting>
  <conditionalFormatting sqref="D198 D223 D230">
    <cfRule type="expression" dxfId="84" priority="135">
      <formula>ISERROR($D$186)</formula>
    </cfRule>
  </conditionalFormatting>
  <conditionalFormatting sqref="D170">
    <cfRule type="expression" dxfId="83" priority="131">
      <formula>#REF!=0</formula>
    </cfRule>
  </conditionalFormatting>
  <conditionalFormatting sqref="D155 D194 D196 D210:D211 D213 D218">
    <cfRule type="expression" dxfId="82" priority="129">
      <formula>$D$153="Answer Step C (L84)"</formula>
    </cfRule>
  </conditionalFormatting>
  <conditionalFormatting sqref="D185:D189">
    <cfRule type="expression" dxfId="81" priority="128">
      <formula>$D$153="Answer Step C (L84)"</formula>
    </cfRule>
  </conditionalFormatting>
  <conditionalFormatting sqref="D223 D230">
    <cfRule type="expression" dxfId="80" priority="119">
      <formula>ISBLANK($D$217)</formula>
    </cfRule>
    <cfRule type="expression" dxfId="79" priority="127">
      <formula>$D$153="Answer Step C (L84)"</formula>
    </cfRule>
  </conditionalFormatting>
  <conditionalFormatting sqref="D231:D235">
    <cfRule type="expression" dxfId="78" priority="116">
      <formula>$D$222&lt;2</formula>
    </cfRule>
    <cfRule type="expression" dxfId="77" priority="118">
      <formula>ISBLANK($D$217)</formula>
    </cfRule>
    <cfRule type="expression" dxfId="76" priority="126">
      <formula>$D$153="Answer Step C (L84)"</formula>
    </cfRule>
  </conditionalFormatting>
  <conditionalFormatting sqref="D156">
    <cfRule type="expression" dxfId="75" priority="125">
      <formula>$D$149=0</formula>
    </cfRule>
  </conditionalFormatting>
  <conditionalFormatting sqref="D158">
    <cfRule type="expression" dxfId="74" priority="123">
      <formula>$D$149=0</formula>
    </cfRule>
  </conditionalFormatting>
  <conditionalFormatting sqref="A208:C208">
    <cfRule type="expression" dxfId="73" priority="97">
      <formula>ISBLANK($D$208)</formula>
    </cfRule>
    <cfRule type="expression" dxfId="72" priority="107">
      <formula>"iserror($D$178)"</formula>
    </cfRule>
    <cfRule type="expression" dxfId="71" priority="110">
      <formula>$D$208=" "</formula>
    </cfRule>
    <cfRule type="expression" dxfId="70" priority="121">
      <formula>$D$201=1</formula>
    </cfRule>
  </conditionalFormatting>
  <conditionalFormatting sqref="A215">
    <cfRule type="expression" dxfId="69" priority="120">
      <formula>$D$214=0</formula>
    </cfRule>
  </conditionalFormatting>
  <conditionalFormatting sqref="D230">
    <cfRule type="expression" dxfId="68" priority="108">
      <formula>$D$198=300</formula>
    </cfRule>
    <cfRule type="expression" dxfId="67" priority="117">
      <formula>$D$222&lt;2</formula>
    </cfRule>
  </conditionalFormatting>
  <conditionalFormatting sqref="C193:D193">
    <cfRule type="expression" dxfId="66" priority="115">
      <formula>$D$112=0</formula>
    </cfRule>
  </conditionalFormatting>
  <conditionalFormatting sqref="D245:D249">
    <cfRule type="expression" dxfId="65" priority="114">
      <formula>(ISERROR($D$230))</formula>
    </cfRule>
  </conditionalFormatting>
  <conditionalFormatting sqref="D239:D243">
    <cfRule type="expression" dxfId="64" priority="111">
      <formula>$D$88=0</formula>
    </cfRule>
    <cfRule type="expression" dxfId="63" priority="112">
      <formula>$D$108=0</formula>
    </cfRule>
  </conditionalFormatting>
  <conditionalFormatting sqref="D208">
    <cfRule type="expression" dxfId="62" priority="106">
      <formula>$D$201=1</formula>
    </cfRule>
  </conditionalFormatting>
  <conditionalFormatting sqref="D215">
    <cfRule type="expression" dxfId="61" priority="105">
      <formula>$D$201=1</formula>
    </cfRule>
  </conditionalFormatting>
  <conditionalFormatting sqref="A215:C215">
    <cfRule type="expression" dxfId="60" priority="102">
      <formula>$D$215=" "</formula>
    </cfRule>
    <cfRule type="expression" dxfId="59" priority="104">
      <formula>$D$201=1</formula>
    </cfRule>
  </conditionalFormatting>
  <conditionalFormatting sqref="A202:E202">
    <cfRule type="expression" dxfId="58" priority="103">
      <formula>$D$198=300</formula>
    </cfRule>
  </conditionalFormatting>
  <conditionalFormatting sqref="D218:D220">
    <cfRule type="expression" dxfId="57" priority="101">
      <formula>$D$215=" "</formula>
    </cfRule>
  </conditionalFormatting>
  <conditionalFormatting sqref="D185:D189 D194 D210:D211 D213 D218:D220 B68">
    <cfRule type="expression" dxfId="56" priority="100">
      <formula>$B$39+$D$39=0</formula>
    </cfRule>
  </conditionalFormatting>
  <conditionalFormatting sqref="D198">
    <cfRule type="expression" dxfId="55" priority="99">
      <formula>$B$39+$D$39=0</formula>
    </cfRule>
  </conditionalFormatting>
  <conditionalFormatting sqref="B66">
    <cfRule type="expression" dxfId="54" priority="98">
      <formula>$B$39+$D$39=0</formula>
    </cfRule>
  </conditionalFormatting>
  <conditionalFormatting sqref="A174:E178">
    <cfRule type="expression" dxfId="53" priority="161">
      <formula>$D$149&lt;J1</formula>
    </cfRule>
  </conditionalFormatting>
  <conditionalFormatting sqref="D220">
    <cfRule type="expression" dxfId="52" priority="93">
      <formula>ISERROR($D$215)</formula>
    </cfRule>
  </conditionalFormatting>
  <conditionalFormatting sqref="D185:D189 D194 D211 D218">
    <cfRule type="expression" dxfId="51" priority="92">
      <formula>ISERROR($D$170)</formula>
    </cfRule>
  </conditionalFormatting>
  <conditionalFormatting sqref="A217">
    <cfRule type="expression" dxfId="50" priority="5">
      <formula>$D$198=300</formula>
    </cfRule>
    <cfRule type="expression" dxfId="49" priority="56">
      <formula>$D$99=0</formula>
    </cfRule>
    <cfRule type="expression" dxfId="48" priority="75">
      <formula>ISBLANK($D$217)</formula>
    </cfRule>
    <cfRule type="expression" dxfId="47" priority="89">
      <formula>$D$198=300</formula>
    </cfRule>
    <cfRule type="expression" dxfId="46" priority="90">
      <formula>$D$217=1</formula>
    </cfRule>
    <cfRule type="expression" dxfId="45" priority="91">
      <formula>$D$217=0</formula>
    </cfRule>
  </conditionalFormatting>
  <conditionalFormatting sqref="A206:E223">
    <cfRule type="expression" dxfId="44" priority="88">
      <formula>$D$198=300</formula>
    </cfRule>
  </conditionalFormatting>
  <conditionalFormatting sqref="D210:D211">
    <cfRule type="expression" dxfId="43" priority="87">
      <formula>$D$198=300</formula>
    </cfRule>
  </conditionalFormatting>
  <conditionalFormatting sqref="A136:E136">
    <cfRule type="expression" dxfId="42" priority="76">
      <formula>ISBLANK($D$99)</formula>
    </cfRule>
    <cfRule type="expression" dxfId="41" priority="86">
      <formula>$D$99=0</formula>
    </cfRule>
  </conditionalFormatting>
  <conditionalFormatting sqref="A208:C208 A215:C215 A217">
    <cfRule type="expression" dxfId="40" priority="82">
      <formula>$D$99=0</formula>
    </cfRule>
  </conditionalFormatting>
  <conditionalFormatting sqref="D221">
    <cfRule type="containsErrors" dxfId="39" priority="1">
      <formula>ISERROR(D221)</formula>
    </cfRule>
    <cfRule type="expression" dxfId="38" priority="80">
      <formula>$D$99=0</formula>
    </cfRule>
  </conditionalFormatting>
  <conditionalFormatting sqref="D149">
    <cfRule type="expression" dxfId="37" priority="79">
      <formula>$D$99=0</formula>
    </cfRule>
  </conditionalFormatting>
  <conditionalFormatting sqref="D210">
    <cfRule type="expression" dxfId="36" priority="78">
      <formula>$D$99=0</formula>
    </cfRule>
  </conditionalFormatting>
  <conditionalFormatting sqref="A144 C144:D145">
    <cfRule type="expression" dxfId="35" priority="61">
      <formula>$D$72=0</formula>
    </cfRule>
  </conditionalFormatting>
  <conditionalFormatting sqref="C140">
    <cfRule type="expression" dxfId="34" priority="59">
      <formula>$D$72=0</formula>
    </cfRule>
  </conditionalFormatting>
  <conditionalFormatting sqref="C185">
    <cfRule type="expression" dxfId="33" priority="55">
      <formula>$D$99=0</formula>
    </cfRule>
  </conditionalFormatting>
  <conditionalFormatting sqref="A160">
    <cfRule type="expression" dxfId="32" priority="33">
      <formula>$D$99=0</formula>
    </cfRule>
    <cfRule type="expression" dxfId="31" priority="53">
      <formula>$D$99=0</formula>
    </cfRule>
  </conditionalFormatting>
  <conditionalFormatting sqref="D138:D139">
    <cfRule type="expression" dxfId="30" priority="48">
      <formula>$D$99=0</formula>
    </cfRule>
  </conditionalFormatting>
  <conditionalFormatting sqref="A142:A143">
    <cfRule type="expression" dxfId="29" priority="45">
      <formula>$D$72=0</formula>
    </cfRule>
  </conditionalFormatting>
  <conditionalFormatting sqref="D231:D234">
    <cfRule type="expression" dxfId="28" priority="44">
      <formula>$D$99=0</formula>
    </cfRule>
  </conditionalFormatting>
  <conditionalFormatting sqref="A85:E97 A138:A139 C138:E139">
    <cfRule type="expression" dxfId="27" priority="40">
      <formula>$D$72=0</formula>
    </cfRule>
  </conditionalFormatting>
  <conditionalFormatting sqref="A103:E125 A127:E134 A126:B126 D126:E126">
    <cfRule type="expression" dxfId="26" priority="39">
      <formula>$D$72=0</formula>
    </cfRule>
  </conditionalFormatting>
  <conditionalFormatting sqref="A72">
    <cfRule type="expression" dxfId="25" priority="38">
      <formula>ISBLANK($D$72)</formula>
    </cfRule>
  </conditionalFormatting>
  <conditionalFormatting sqref="A102:E102">
    <cfRule type="expression" dxfId="24" priority="37">
      <formula>$D$72=0</formula>
    </cfRule>
  </conditionalFormatting>
  <conditionalFormatting sqref="A152:E179">
    <cfRule type="expression" dxfId="23" priority="36">
      <formula>$D$99=0</formula>
    </cfRule>
  </conditionalFormatting>
  <conditionalFormatting sqref="A183:E200">
    <cfRule type="expression" dxfId="22" priority="34">
      <formula>$D$99=0</formula>
    </cfRule>
  </conditionalFormatting>
  <conditionalFormatting sqref="A203:E273">
    <cfRule type="expression" dxfId="21" priority="32">
      <formula>$D$99=0</formula>
    </cfRule>
  </conditionalFormatting>
  <conditionalFormatting sqref="A145">
    <cfRule type="expression" dxfId="20" priority="31">
      <formula>$D$72=0</formula>
    </cfRule>
  </conditionalFormatting>
  <conditionalFormatting sqref="A142:E142">
    <cfRule type="expression" dxfId="19" priority="30">
      <formula>$D$99=0</formula>
    </cfRule>
  </conditionalFormatting>
  <conditionalFormatting sqref="A137:E137">
    <cfRule type="expression" dxfId="18" priority="29">
      <formula>$D$72=0</formula>
    </cfRule>
  </conditionalFormatting>
  <conditionalFormatting sqref="A137:D137 A138:A139 C138:D139">
    <cfRule type="expression" dxfId="17" priority="177">
      <formula>#REF!</formula>
    </cfRule>
  </conditionalFormatting>
  <conditionalFormatting sqref="A140:E141">
    <cfRule type="expression" dxfId="16" priority="11">
      <formula>$D$72=1</formula>
    </cfRule>
  </conditionalFormatting>
  <conditionalFormatting sqref="A141:E141">
    <cfRule type="expression" dxfId="15" priority="9">
      <formula>$D$72=1</formula>
    </cfRule>
    <cfRule type="expression" dxfId="14" priority="20">
      <formula>$D$99=0</formula>
    </cfRule>
  </conditionalFormatting>
  <conditionalFormatting sqref="D140">
    <cfRule type="expression" dxfId="13" priority="28">
      <formula>$D$72=0</formula>
    </cfRule>
  </conditionalFormatting>
  <conditionalFormatting sqref="A140:D141">
    <cfRule type="expression" dxfId="12" priority="12">
      <formula>ISBLANK($D$72)</formula>
    </cfRule>
  </conditionalFormatting>
  <conditionalFormatting sqref="B138:B139">
    <cfRule type="expression" dxfId="11" priority="8">
      <formula>$D$72=0</formula>
    </cfRule>
  </conditionalFormatting>
  <conditionalFormatting sqref="B145">
    <cfRule type="expression" dxfId="10" priority="4">
      <formula>ISBLANK(D72)</formula>
    </cfRule>
    <cfRule type="expression" dxfId="9" priority="6">
      <formula>$D$72=1</formula>
    </cfRule>
    <cfRule type="expression" dxfId="8" priority="7">
      <formula>$D$72=0</formula>
    </cfRule>
  </conditionalFormatting>
  <conditionalFormatting sqref="B144">
    <cfRule type="expression" dxfId="7" priority="198">
      <formula>ISBLANK(D72)</formula>
    </cfRule>
    <cfRule type="expression" dxfId="6" priority="199">
      <formula>$D$72=1</formula>
    </cfRule>
    <cfRule type="expression" dxfId="5" priority="200">
      <formula>$D$72=0</formula>
    </cfRule>
  </conditionalFormatting>
  <conditionalFormatting sqref="A84:E84">
    <cfRule type="expression" dxfId="4" priority="3">
      <formula>$D$72=0</formula>
    </cfRule>
  </conditionalFormatting>
  <conditionalFormatting sqref="A135:E149">
    <cfRule type="expression" dxfId="3" priority="2">
      <formula>$D$99=0</formula>
    </cfRule>
  </conditionalFormatting>
  <conditionalFormatting sqref="D175">
    <cfRule type="expression" dxfId="2" priority="306">
      <formula>D149&lt;J1</formula>
    </cfRule>
  </conditionalFormatting>
  <conditionalFormatting sqref="D176">
    <cfRule type="expression" dxfId="1" priority="307">
      <formula>D149&lt;J1</formula>
    </cfRule>
  </conditionalFormatting>
  <conditionalFormatting sqref="D177">
    <cfRule type="expression" dxfId="0" priority="308">
      <formula>D149&lt;J1</formula>
    </cfRule>
  </conditionalFormatting>
  <dataValidations count="3">
    <dataValidation type="whole" allowBlank="1" showInputMessage="1" showErrorMessage="1" error="Please enter 0 or 1." prompt="Please enter 0 or 1." sqref="D101 D99 D82 D79 D72:D73 D75" xr:uid="{00000000-0002-0000-0000-000000000000}">
      <formula1>0</formula1>
      <formula2>1</formula2>
    </dataValidation>
    <dataValidation type="whole" allowBlank="1" showInputMessage="1" showErrorMessage="1" error="Please enter a valid number." prompt="Please enter the number of children." sqref="D160" xr:uid="{00000000-0002-0000-0000-000001000000}">
      <formula1>1</formula1>
      <formula2>50</formula2>
    </dataValidation>
    <dataValidation type="whole" allowBlank="1" showInputMessage="1" showErrorMessage="1" error="Enter either a 0 or 1." prompt="Please enter a 0 or 1." sqref="D217" xr:uid="{00000000-0002-0000-0000-000002000000}">
      <formula1>0</formula1>
      <formula2>1</formula2>
    </dataValidation>
  </dataValidations>
  <hyperlinks>
    <hyperlink ref="A226" r:id="rId1" xr:uid="{00000000-0004-0000-0000-000000000000}"/>
    <hyperlink ref="A193" r:id="rId2" xr:uid="{00000000-0004-0000-0000-000002000000}"/>
    <hyperlink ref="A118" r:id="rId3" xr:uid="{00000000-0004-0000-0000-000003000000}"/>
    <hyperlink ref="A172:E172" r:id="rId4" display="10 Child Support Adjustment Factors" xr:uid="{00000000-0004-0000-0000-000004000000}"/>
    <hyperlink ref="A132:E132" r:id="rId5" display="15 Factors for Post-Divorce Maintenance" xr:uid="{00000000-0004-0000-0000-000005000000}"/>
    <hyperlink ref="A133:E133" r:id="rId6" display="20. Advisory Schedule for Duration of Award" xr:uid="{00000000-0004-0000-0000-000006000000}"/>
    <hyperlink ref="A200:E200" r:id="rId7" display="Child Support Standards" xr:uid="{00000000-0004-0000-0000-000007000000}"/>
    <hyperlink ref="A205:E205" r:id="rId8" display="Child Support of Indigent Obligors Act" xr:uid="{00000000-0004-0000-0000-000008000000}"/>
    <hyperlink ref="A3" r:id="rId9" xr:uid="{00000000-0004-0000-0000-000009000000}"/>
    <hyperlink ref="B226:E226" r:id="rId10" display="Discretionary Expenses" xr:uid="{00000000-0004-0000-0000-000001000000}"/>
  </hyperlinks>
  <pageMargins left="0.25" right="0.25" top="0.3" bottom="0.36" header="0.09" footer="0.16"/>
  <pageSetup scale="93" orientation="portrait" r:id="rId11"/>
  <headerFooter>
    <oddHeader>&amp;CSUPREME COURT OF THE STATE OF NEW YORK</oddHeader>
    <oddFooter>&amp;CPage &amp;P of &amp;N&amp;RRevised: 3/1/24</oddFooter>
  </headerFooter>
  <rowBreaks count="5" manualBreakCount="5">
    <brk id="39" max="4" man="1"/>
    <brk id="69" max="16383" man="1"/>
    <brk id="83" max="4" man="1"/>
    <brk id="134" max="16383" man="1"/>
    <brk id="182"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piDescription xmlns="http://schemas.microsoft.com/sharepoint/v3">computes both maintenance &amp; child support or them separately</KpiDescripti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C9B6362B6746C488F3ED59F122337DE" ma:contentTypeVersion="4" ma:contentTypeDescription="Create a new document." ma:contentTypeScope="" ma:versionID="87ffa28d58b42ba16f846dffa81fa8d4">
  <xsd:schema xmlns:xsd="http://www.w3.org/2001/XMLSchema" xmlns:xs="http://www.w3.org/2001/XMLSchema" xmlns:p="http://schemas.microsoft.com/office/2006/metadata/properties" xmlns:ns1="http://schemas.microsoft.com/sharepoint/v3" targetNamespace="http://schemas.microsoft.com/office/2006/metadata/properties" ma:root="true" ma:fieldsID="396c0d7e18ea86d52e2cde6d12db0d2e" ns1:_="">
    <xsd:import namespace="http://schemas.microsoft.com/sharepoint/v3"/>
    <xsd:element name="properties">
      <xsd:complexType>
        <xsd:sequence>
          <xsd:element name="documentManagement">
            <xsd:complexType>
              <xsd:all>
                <xsd:element ref="ns1:Kpi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2" nillable="true" ma:displayName="Description" ma:description="The description provides information about the purpose of the goal." ma:internalName="KpiDescrip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4971CE-8FCE-4F15-901D-9DD1767EB6E1}">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3FB0FAE6-1A73-413A-A94F-ADAA7EC926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5B6C25-6447-448A-B18F-739B7E983F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Calculator</vt:lpstr>
      <vt:lpstr>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Busing</dc:creator>
  <cp:lastModifiedBy>Ashley Busing</cp:lastModifiedBy>
  <cp:lastPrinted>2024-02-16T15:55:01Z</cp:lastPrinted>
  <dcterms:created xsi:type="dcterms:W3CDTF">2015-11-02T18:50:08Z</dcterms:created>
  <dcterms:modified xsi:type="dcterms:W3CDTF">2024-02-27T17:56:01Z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0x0101002C9B6362B6746C488F3ED59F122337DE</vt:lpwstr>
  </property>
</Properties>
</file>